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1\9 სექტემბერი\საიტზე ასატვირთი\"/>
    </mc:Choice>
  </mc:AlternateContent>
  <xr:revisionPtr revIDLastSave="0" documentId="13_ncr:1_{30D1A8F1-E303-4022-AC28-C8AB4DD9AA6F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F40" i="21" s="1"/>
  <c r="Y41" i="21"/>
  <c r="Y40" i="21" s="1"/>
  <c r="U41" i="21"/>
  <c r="U40" i="21" s="1"/>
  <c r="N41" i="21"/>
  <c r="F41" i="21"/>
  <c r="AA40" i="21"/>
  <c r="Z40" i="21"/>
  <c r="X40" i="21"/>
  <c r="W40" i="21"/>
  <c r="V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Y34" i="21" s="1"/>
  <c r="U35" i="21"/>
  <c r="N35" i="21"/>
  <c r="N34" i="21" s="1"/>
  <c r="F35" i="21"/>
  <c r="F34" i="21" s="1"/>
  <c r="AA34" i="21"/>
  <c r="Z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U31" i="21"/>
  <c r="U30" i="21" s="1"/>
  <c r="N31" i="21"/>
  <c r="F31" i="21"/>
  <c r="AA30" i="21"/>
  <c r="Z30" i="21"/>
  <c r="Y30" i="21"/>
  <c r="X30" i="21"/>
  <c r="W30" i="21"/>
  <c r="V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U18" i="21"/>
  <c r="N18" i="21"/>
  <c r="F18" i="2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U11" i="21" s="1"/>
  <c r="N12" i="2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C11" i="21"/>
  <c r="E61" i="27"/>
  <c r="E49" i="27"/>
  <c r="E38" i="27"/>
  <c r="E41" i="27" s="1"/>
  <c r="E35" i="27"/>
  <c r="E29" i="27"/>
  <c r="E19" i="27"/>
  <c r="E13" i="27"/>
  <c r="E22" i="27" s="1"/>
  <c r="E43" i="27" s="1"/>
  <c r="E72" i="27" s="1"/>
  <c r="E28" i="26"/>
  <c r="E41" i="26"/>
  <c r="E51" i="26" s="1"/>
  <c r="E73" i="27" l="1"/>
  <c r="E74" i="27" s="1"/>
  <c r="AA50" i="21"/>
  <c r="Z50" i="21"/>
  <c r="X50" i="21"/>
  <c r="V50" i="21"/>
  <c r="P50" i="21"/>
  <c r="K50" i="21"/>
  <c r="L50" i="21"/>
  <c r="M50" i="21"/>
  <c r="J50" i="21"/>
  <c r="E50" i="21"/>
  <c r="D50" i="21"/>
  <c r="C50" i="21"/>
  <c r="U49" i="21"/>
  <c r="Y49" i="21"/>
  <c r="N49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H50" i="21"/>
  <c r="AK50" i="21"/>
  <c r="AJ50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50" i="21"/>
  <c r="U50" i="21" l="1"/>
  <c r="Y50" i="2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<sst xmlns="http://schemas.openxmlformats.org/spreadsheetml/2006/main" count="330" uniqueCount="245">
  <si>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</si>
  <si>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</si>
  <si>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</si>
  <si>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</si>
  <si>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</si>
  <si>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</si>
  <si>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</si>
  <si>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</si>
  <si>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</si>
  <si>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</si>
  <si>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</si>
  <si>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</si>
  <si>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</si>
  <si>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</si>
  <si>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</si>
  <si>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</si>
  <si>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</si>
  <si>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</si>
  <si>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</si>
  <si>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</si>
  <si>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</si>
  <si>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</si>
  <si>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</si>
  <si>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</si>
  <si>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</si>
  <si>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</si>
  <si>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</si>
  <si>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</si>
  <si>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</si>
  <si>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</si>
  <si>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</si>
  <si>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</si>
  <si>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</si>
  <si>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</si>
  <si>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</si>
  <si>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</si>
  <si>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</si>
  <si>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</si>
  <si>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</si>
  <si>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</si>
  <si>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</si>
  <si>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</si>
  <si>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</si>
  <si>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</si>
  <si>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</si>
  <si>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</si>
  <si>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</si>
  <si>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</si>
  <si>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</si>
  <si>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</si>
  <si>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</si>
  <si>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</si>
  <si>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</si>
  <si>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</si>
  <si>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</si>
  <si>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</si>
  <si>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</si>
  <si>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</si>
  <si>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</si>
  <si>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</si>
  <si>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</si>
  <si>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</si>
  <si>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</si>
  <si>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</si>
  <si>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</si>
  <si>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</si>
  <si>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</si>
  <si>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</si>
  <si>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</si>
  <si>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</si>
  <si>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</si>
  <si>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</si>
  <si>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</si>
  <si>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</si>
  <si>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</si>
  <si>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</si>
  <si>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</si>
  <si>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</si>
  <si>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</si>
  <si>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</si>
  <si>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</si>
  <si>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</si>
  <si>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</si>
  <si>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</si>
  <si>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</si>
  <si>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</si>
  <si>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</si>
  <si>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</si>
  <si>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</si>
  <si>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</si>
  <si>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</si>
  <si>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</si>
  <si>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</si>
  <si>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</si>
  <si>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</si>
  <si>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</si>
  <si>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</si>
  <si>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</si>
  <si>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</si>
  <si>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</si>
  <si>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</si>
  <si>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</si>
  <si>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</si>
  <si>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</si>
  <si>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</si>
  <si>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</si>
  <si>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</si>
  <si>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</si>
  <si>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</si>
  <si>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</si>
  <si>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</si>
  <si>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</si>
  <si>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</si>
  <si>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</si>
  <si>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</si>
  <si>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</si>
  <si>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</si>
  <si>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</si>
  <si>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</si>
  <si>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</si>
  <si>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</si>
  <si>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</si>
  <si>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</si>
  <si>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</si>
  <si>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</si>
  <si>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</si>
  <si>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</si>
  <si>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</si>
  <si>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</si>
  <si>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</si>
  <si>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</si>
  <si>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</si>
  <si>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</si>
  <si>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</si>
  <si>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</si>
  <si>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</si>
  <si>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</si>
  <si>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</si>
  <si>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</si>
  <si>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</si>
  <si>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</si>
  <si>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</si>
  <si>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</si>
  <si>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</si>
  <si>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</si>
  <si>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</si>
  <si>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</si>
  <si>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</si>
  <si>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</si>
  <si>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</si>
  <si>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</si>
  <si>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</si>
  <si>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</si>
  <si>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</si>
  <si>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</si>
  <si>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</si>
  <si>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</si>
  <si>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</si>
  <si>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</si>
  <si>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</si>
  <si>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</si>
  <si>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</si>
  <si>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</si>
  <si>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</si>
  <si>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</si>
  <si>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</si>
  <si>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</si>
  <si>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</si>
  <si>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</si>
  <si>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</si>
  <si>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</si>
  <si>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</si>
  <si>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</si>
  <si>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</si>
  <si>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</si>
  <si>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</si>
  <si>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</si>
  <si>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</si>
  <si>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</si>
  <si>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</si>
  <si>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</si>
  <si>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</si>
  <si>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</si>
  <si>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</si>
  <si>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</si>
  <si>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</si>
  <si>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</si>
  <si>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</si>
  <si>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</si>
  <si>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</si>
  <si>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</si>
  <si>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</si>
  <si>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</si>
  <si>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</si>
  <si>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</si>
  <si>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</si>
  <si>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</si>
  <si>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</si>
  <si>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</si>
  <si>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</si>
  <si>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</si>
  <si>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</si>
  <si>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</si>
  <si>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</si>
  <si>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</si>
  <si>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</si>
  <si>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</si>
  <si>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</si>
  <si>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</si>
  <si>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</si>
  <si>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</si>
  <si>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</si>
  <si>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</si>
  <si>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</si>
  <si>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</si>
  <si>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</si>
  <si>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</si>
  <si>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</si>
  <si>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</si>
  <si>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</si>
  <si>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</si>
  <si>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</si>
  <si>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</si>
  <si>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</si>
  <si>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</si>
  <si>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</si>
  <si>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</si>
  <si>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</si>
  <si>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</si>
  <si>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</si>
  <si>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</si>
  <si>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</si>
  <si>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</si>
  <si>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</si>
  <si>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</si>
  <si>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</si>
  <si>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</si>
  <si>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</si>
  <si>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</si>
  <si>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</si>
  <si>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</si>
  <si>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</si>
  <si>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</si>
  <si>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01/01/2021-30/09/2021</t>
  </si>
  <si>
    <t>ანგარიშგების თარიღი: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</si>
</sst>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3" activePane="bottomLeft" state="frozen"/>
      <selection pane="bottomLeft" activeCell="H25" sqref="H25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1.71093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66" customFormat="1">
      <c r="B2" s="168" t="s">
        <v>242</v>
      </c>
      <c r="C2" s="168"/>
      <c r="D2" s="162"/>
      <c r="E2" s="167" t="s">
        <v>237</v>
      </c>
    </row>
    <row r="3" spans="2:5" s="166" customFormat="1">
      <c r="B3" s="239" t="s">
        <v>244</v>
      </c>
      <c r="C3" s="239"/>
      <c r="D3" s="239"/>
      <c r="E3" s="239"/>
    </row>
    <row r="4" spans="2:5">
      <c r="B4" s="117"/>
      <c r="C4" s="117"/>
    </row>
    <row r="5" spans="2:5" ht="18" customHeight="1">
      <c r="B5" s="118"/>
      <c r="C5" s="240" t="s">
        <v>84</v>
      </c>
      <c r="D5" s="241"/>
      <c r="E5" s="241"/>
    </row>
    <row r="6" spans="2:5" ht="15.75" thickBot="1">
      <c r="E6" s="140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42" t="s">
        <v>89</v>
      </c>
      <c r="D9" s="242"/>
      <c r="E9" s="242"/>
    </row>
    <row r="10" spans="2:5" s="129" customFormat="1" ht="15" customHeight="1">
      <c r="B10" s="223" t="s">
        <v>90</v>
      </c>
      <c r="C10" s="224">
        <v>1</v>
      </c>
      <c r="D10" s="225" t="s">
        <v>241</v>
      </c>
      <c r="E10" s="179">
        <v>5219524.54</v>
      </c>
    </row>
    <row r="11" spans="2:5" s="129" customFormat="1" ht="15" customHeight="1">
      <c r="B11" s="226" t="s">
        <v>91</v>
      </c>
      <c r="C11" s="207">
        <v>2</v>
      </c>
      <c r="D11" s="208" t="s">
        <v>92</v>
      </c>
      <c r="E11" s="176">
        <v>5723024.5037292447</v>
      </c>
    </row>
    <row r="12" spans="2:5" s="129" customFormat="1" ht="15" customHeight="1">
      <c r="B12" s="226" t="s">
        <v>93</v>
      </c>
      <c r="C12" s="207">
        <v>3</v>
      </c>
      <c r="D12" s="208" t="s">
        <v>94</v>
      </c>
      <c r="E12" s="176">
        <v>0</v>
      </c>
    </row>
    <row r="13" spans="2:5" s="129" customFormat="1" ht="15" customHeight="1">
      <c r="B13" s="226" t="s">
        <v>95</v>
      </c>
      <c r="C13" s="207">
        <v>4</v>
      </c>
      <c r="D13" s="227" t="s">
        <v>96</v>
      </c>
      <c r="E13" s="176">
        <v>0</v>
      </c>
    </row>
    <row r="14" spans="2:5" s="129" customFormat="1" ht="30">
      <c r="B14" s="226" t="s">
        <v>97</v>
      </c>
      <c r="C14" s="207">
        <v>5</v>
      </c>
      <c r="D14" s="228" t="s">
        <v>98</v>
      </c>
      <c r="E14" s="176">
        <v>0</v>
      </c>
    </row>
    <row r="15" spans="2:5" s="129" customFormat="1" ht="15" customHeight="1">
      <c r="B15" s="226" t="s">
        <v>99</v>
      </c>
      <c r="C15" s="207">
        <v>6</v>
      </c>
      <c r="D15" s="227" t="s">
        <v>100</v>
      </c>
      <c r="E15" s="176">
        <v>31001613.531588435</v>
      </c>
    </row>
    <row r="16" spans="2:5" s="129" customFormat="1" ht="15" customHeight="1">
      <c r="B16" s="226" t="s">
        <v>101</v>
      </c>
      <c r="C16" s="207">
        <v>7</v>
      </c>
      <c r="D16" s="208" t="s">
        <v>102</v>
      </c>
      <c r="E16" s="176">
        <v>10224507.932198506</v>
      </c>
    </row>
    <row r="17" spans="2:8" s="129" customFormat="1" ht="15" customHeight="1">
      <c r="B17" s="226" t="s">
        <v>103</v>
      </c>
      <c r="C17" s="207">
        <v>8</v>
      </c>
      <c r="D17" s="227" t="s">
        <v>104</v>
      </c>
      <c r="E17" s="176"/>
    </row>
    <row r="18" spans="2:8" s="129" customFormat="1" ht="15" customHeight="1">
      <c r="B18" s="226" t="s">
        <v>105</v>
      </c>
      <c r="C18" s="207">
        <v>9</v>
      </c>
      <c r="D18" s="208" t="s">
        <v>106</v>
      </c>
      <c r="E18" s="176">
        <v>2649219.67</v>
      </c>
    </row>
    <row r="19" spans="2:8" s="129" customFormat="1" ht="15" customHeight="1">
      <c r="B19" s="226" t="s">
        <v>107</v>
      </c>
      <c r="C19" s="207">
        <v>10</v>
      </c>
      <c r="D19" s="208" t="s">
        <v>108</v>
      </c>
      <c r="E19" s="176">
        <v>0</v>
      </c>
    </row>
    <row r="20" spans="2:8" s="129" customFormat="1" ht="15" customHeight="1">
      <c r="B20" s="226" t="s">
        <v>109</v>
      </c>
      <c r="C20" s="207">
        <v>11</v>
      </c>
      <c r="D20" s="208" t="s">
        <v>110</v>
      </c>
      <c r="E20" s="176">
        <v>0</v>
      </c>
    </row>
    <row r="21" spans="2:8" s="129" customFormat="1" ht="15" customHeight="1">
      <c r="B21" s="226" t="s">
        <v>111</v>
      </c>
      <c r="C21" s="207">
        <v>12</v>
      </c>
      <c r="D21" s="208" t="s">
        <v>112</v>
      </c>
      <c r="E21" s="176">
        <v>18654971.763872933</v>
      </c>
    </row>
    <row r="22" spans="2:8" s="129" customFormat="1" ht="15" customHeight="1">
      <c r="B22" s="226" t="s">
        <v>113</v>
      </c>
      <c r="C22" s="207">
        <v>13</v>
      </c>
      <c r="D22" s="208" t="s">
        <v>114</v>
      </c>
      <c r="E22" s="176">
        <v>477160.11409836338</v>
      </c>
    </row>
    <row r="23" spans="2:8" s="129" customFormat="1" ht="15" customHeight="1">
      <c r="B23" s="226" t="s">
        <v>115</v>
      </c>
      <c r="C23" s="207">
        <v>14</v>
      </c>
      <c r="D23" s="208" t="s">
        <v>116</v>
      </c>
      <c r="E23" s="176">
        <v>1848860.07</v>
      </c>
      <c r="H23" s="180"/>
    </row>
    <row r="24" spans="2:8" s="129" customFormat="1" ht="15" customHeight="1">
      <c r="B24" s="226" t="s">
        <v>117</v>
      </c>
      <c r="C24" s="207">
        <v>15</v>
      </c>
      <c r="D24" s="208" t="s">
        <v>118</v>
      </c>
      <c r="E24" s="176">
        <v>762800</v>
      </c>
      <c r="H24" s="180"/>
    </row>
    <row r="25" spans="2:8" s="129" customFormat="1" ht="15" customHeight="1">
      <c r="B25" s="226" t="s">
        <v>119</v>
      </c>
      <c r="C25" s="207">
        <v>16</v>
      </c>
      <c r="D25" s="208" t="s">
        <v>120</v>
      </c>
      <c r="E25" s="176">
        <v>517260.43999999983</v>
      </c>
      <c r="H25" s="180"/>
    </row>
    <row r="26" spans="2:8" s="129" customFormat="1" ht="15" customHeight="1">
      <c r="B26" s="226" t="s">
        <v>121</v>
      </c>
      <c r="C26" s="207">
        <v>17</v>
      </c>
      <c r="D26" s="208" t="s">
        <v>122</v>
      </c>
      <c r="E26" s="176"/>
      <c r="H26" s="180"/>
    </row>
    <row r="27" spans="2:8" s="129" customFormat="1" ht="15" customHeight="1">
      <c r="B27" s="226" t="s">
        <v>123</v>
      </c>
      <c r="C27" s="207">
        <v>18</v>
      </c>
      <c r="D27" s="229" t="s">
        <v>124</v>
      </c>
      <c r="E27" s="176">
        <v>1093862.3074999053</v>
      </c>
      <c r="H27" s="180"/>
    </row>
    <row r="28" spans="2:8" s="132" customFormat="1" ht="15" customHeight="1" thickBot="1">
      <c r="B28" s="230" t="s">
        <v>125</v>
      </c>
      <c r="C28" s="131">
        <v>19</v>
      </c>
      <c r="D28" s="231" t="s">
        <v>126</v>
      </c>
      <c r="E28" s="169">
        <f>SUM(E10:E27)</f>
        <v>78172804.87298739</v>
      </c>
      <c r="H28" s="180"/>
    </row>
    <row r="29" spans="2:8" s="127" customFormat="1" ht="6" customHeight="1">
      <c r="B29" s="232"/>
      <c r="C29" s="212"/>
      <c r="D29" s="233"/>
      <c r="E29" s="214"/>
      <c r="H29" s="180"/>
    </row>
    <row r="30" spans="2:8" s="127" customFormat="1" ht="15.75" customHeight="1" thickBot="1">
      <c r="B30" s="232"/>
      <c r="C30" s="245" t="s">
        <v>127</v>
      </c>
      <c r="D30" s="245"/>
      <c r="E30" s="245"/>
      <c r="H30" s="180"/>
    </row>
    <row r="31" spans="2:8" s="129" customFormat="1" ht="15" customHeight="1">
      <c r="B31" s="223" t="s">
        <v>128</v>
      </c>
      <c r="C31" s="224">
        <v>20</v>
      </c>
      <c r="D31" s="234" t="s">
        <v>129</v>
      </c>
      <c r="E31" s="128">
        <v>52937694.658250958</v>
      </c>
      <c r="H31" s="180"/>
    </row>
    <row r="32" spans="2:8" s="129" customFormat="1" ht="15" customHeight="1">
      <c r="B32" s="226" t="s">
        <v>130</v>
      </c>
      <c r="C32" s="207">
        <v>21</v>
      </c>
      <c r="D32" s="235" t="s">
        <v>131</v>
      </c>
      <c r="E32" s="130">
        <v>6624985.7374292742</v>
      </c>
      <c r="H32" s="180"/>
    </row>
    <row r="33" spans="2:11" s="129" customFormat="1" ht="15" customHeight="1">
      <c r="B33" s="226" t="s">
        <v>132</v>
      </c>
      <c r="C33" s="207">
        <v>22</v>
      </c>
      <c r="D33" s="227" t="s">
        <v>133</v>
      </c>
      <c r="E33" s="130">
        <v>316435.70999999996</v>
      </c>
      <c r="H33" s="180"/>
    </row>
    <row r="34" spans="2:11" s="129" customFormat="1" ht="15" customHeight="1">
      <c r="B34" s="226" t="s">
        <v>134</v>
      </c>
      <c r="C34" s="207">
        <v>23</v>
      </c>
      <c r="D34" s="235" t="s">
        <v>135</v>
      </c>
      <c r="E34" s="130">
        <v>3353190.7224543719</v>
      </c>
      <c r="H34" s="180"/>
    </row>
    <row r="35" spans="2:11" s="129" customFormat="1" ht="15" customHeight="1">
      <c r="B35" s="226" t="s">
        <v>136</v>
      </c>
      <c r="C35" s="207">
        <v>24</v>
      </c>
      <c r="D35" s="235" t="s">
        <v>137</v>
      </c>
      <c r="E35" s="130">
        <v>0</v>
      </c>
      <c r="H35" s="180"/>
    </row>
    <row r="36" spans="2:11" s="129" customFormat="1" ht="15" customHeight="1">
      <c r="B36" s="226" t="s">
        <v>138</v>
      </c>
      <c r="C36" s="207">
        <v>25</v>
      </c>
      <c r="D36" s="235" t="s">
        <v>139</v>
      </c>
      <c r="E36" s="130">
        <v>0</v>
      </c>
      <c r="H36" s="180"/>
    </row>
    <row r="37" spans="2:11" s="129" customFormat="1" ht="15" customHeight="1">
      <c r="B37" s="226" t="s">
        <v>140</v>
      </c>
      <c r="C37" s="207">
        <v>26</v>
      </c>
      <c r="D37" s="235" t="s">
        <v>141</v>
      </c>
      <c r="E37" s="130">
        <v>0</v>
      </c>
      <c r="H37" s="180"/>
    </row>
    <row r="38" spans="2:11" s="129" customFormat="1" ht="15" customHeight="1">
      <c r="B38" s="226" t="s">
        <v>142</v>
      </c>
      <c r="C38" s="207">
        <v>27</v>
      </c>
      <c r="D38" s="235" t="s">
        <v>143</v>
      </c>
      <c r="E38" s="130">
        <v>518558.0578460861</v>
      </c>
      <c r="H38" s="180"/>
    </row>
    <row r="39" spans="2:11" s="129" customFormat="1" ht="15" customHeight="1">
      <c r="B39" s="226" t="s">
        <v>144</v>
      </c>
      <c r="C39" s="207">
        <v>28</v>
      </c>
      <c r="D39" s="235" t="s">
        <v>145</v>
      </c>
      <c r="E39" s="130">
        <v>167086.56449998915</v>
      </c>
      <c r="H39" s="180"/>
      <c r="J39" s="180"/>
      <c r="K39" s="180"/>
    </row>
    <row r="40" spans="2:11" s="129" customFormat="1" ht="15" customHeight="1">
      <c r="B40" s="226" t="s">
        <v>146</v>
      </c>
      <c r="C40" s="207">
        <v>29</v>
      </c>
      <c r="D40" s="235" t="s">
        <v>147</v>
      </c>
      <c r="E40" s="130">
        <v>4374535.3117562355</v>
      </c>
      <c r="H40" s="180"/>
      <c r="K40" s="180"/>
    </row>
    <row r="41" spans="2:11" s="132" customFormat="1" ht="15" customHeight="1" thickBot="1">
      <c r="B41" s="230" t="s">
        <v>148</v>
      </c>
      <c r="C41" s="131">
        <v>30</v>
      </c>
      <c r="D41" s="133" t="s">
        <v>149</v>
      </c>
      <c r="E41" s="169">
        <f>SUM(E31:E40)</f>
        <v>68292486.762236908</v>
      </c>
    </row>
    <row r="42" spans="2:11" s="134" customFormat="1" ht="6" customHeight="1">
      <c r="B42" s="236"/>
      <c r="C42" s="237"/>
      <c r="D42" s="233"/>
      <c r="E42" s="214"/>
    </row>
    <row r="43" spans="2:11" s="127" customFormat="1" ht="15.75" customHeight="1" thickBot="1">
      <c r="B43" s="236"/>
      <c r="C43" s="245" t="s">
        <v>150</v>
      </c>
      <c r="D43" s="245"/>
      <c r="E43" s="245"/>
    </row>
    <row r="44" spans="2:11" s="129" customFormat="1" ht="15" customHeight="1">
      <c r="B44" s="223" t="s">
        <v>151</v>
      </c>
      <c r="C44" s="224">
        <v>31</v>
      </c>
      <c r="D44" s="234" t="s">
        <v>152</v>
      </c>
      <c r="E44" s="128">
        <v>3485210</v>
      </c>
    </row>
    <row r="45" spans="2:11" s="129" customFormat="1" ht="15" customHeight="1">
      <c r="B45" s="226" t="s">
        <v>153</v>
      </c>
      <c r="C45" s="207">
        <v>32</v>
      </c>
      <c r="D45" s="235" t="s">
        <v>154</v>
      </c>
      <c r="E45" s="130"/>
    </row>
    <row r="46" spans="2:11" s="129" customFormat="1" ht="15" customHeight="1">
      <c r="B46" s="226" t="s">
        <v>155</v>
      </c>
      <c r="C46" s="207">
        <v>33</v>
      </c>
      <c r="D46" s="235" t="s">
        <v>156</v>
      </c>
      <c r="E46" s="130"/>
    </row>
    <row r="47" spans="2:11" s="129" customFormat="1" ht="15" customHeight="1">
      <c r="B47" s="226" t="s">
        <v>157</v>
      </c>
      <c r="C47" s="207">
        <v>34</v>
      </c>
      <c r="D47" s="235" t="s">
        <v>158</v>
      </c>
      <c r="E47" s="130">
        <v>5351485.4841466025</v>
      </c>
    </row>
    <row r="48" spans="2:11" s="129" customFormat="1" ht="15" customHeight="1">
      <c r="B48" s="226" t="s">
        <v>159</v>
      </c>
      <c r="C48" s="207">
        <v>35</v>
      </c>
      <c r="D48" s="235" t="s">
        <v>160</v>
      </c>
      <c r="E48" s="130">
        <v>1043622.6266038788</v>
      </c>
    </row>
    <row r="49" spans="2:7" s="129" customFormat="1" ht="15" customHeight="1">
      <c r="B49" s="226" t="s">
        <v>161</v>
      </c>
      <c r="C49" s="207">
        <v>36</v>
      </c>
      <c r="D49" s="235" t="s">
        <v>162</v>
      </c>
      <c r="E49" s="130"/>
    </row>
    <row r="50" spans="2:7" s="132" customFormat="1" ht="15" customHeight="1">
      <c r="B50" s="226" t="s">
        <v>163</v>
      </c>
      <c r="C50" s="135">
        <v>37</v>
      </c>
      <c r="D50" s="136" t="s">
        <v>164</v>
      </c>
      <c r="E50" s="170">
        <v>9880318.1107504815</v>
      </c>
    </row>
    <row r="51" spans="2:7" s="132" customFormat="1" ht="15" customHeight="1" thickBot="1">
      <c r="B51" s="230" t="s">
        <v>165</v>
      </c>
      <c r="C51" s="137">
        <v>38</v>
      </c>
      <c r="D51" s="138" t="s">
        <v>166</v>
      </c>
      <c r="E51" s="171">
        <f>E41+E50</f>
        <v>78172804.87298739</v>
      </c>
    </row>
    <row r="52" spans="2:7" s="139" customFormat="1">
      <c r="G52" s="181"/>
    </row>
    <row r="53" spans="2:7" s="139" customFormat="1"/>
    <row r="54" spans="2:7">
      <c r="C54" s="243"/>
      <c r="D54" s="243"/>
      <c r="E54" s="243"/>
    </row>
    <row r="55" spans="2:7">
      <c r="C55" s="244"/>
      <c r="D55" s="244"/>
      <c r="E55" s="244"/>
    </row>
    <row r="56" spans="2:7">
      <c r="C56" s="243"/>
      <c r="D56" s="243"/>
      <c r="E56" s="243"/>
    </row>
    <row r="57" spans="2:7">
      <c r="C57" s="244"/>
      <c r="D57" s="244"/>
      <c r="E57" s="244"/>
    </row>
    <row r="58" spans="2:7" ht="15" customHeight="1">
      <c r="C58" s="243"/>
      <c r="D58" s="243"/>
      <c r="E58" s="243"/>
    </row>
    <row r="59" spans="2:7">
      <c r="C59" s="244"/>
      <c r="D59" s="244"/>
      <c r="E59" s="244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64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29" t="s">
        <v>242</v>
      </c>
      <c r="C1" s="129"/>
      <c r="D1" s="141"/>
      <c r="E1" s="163" t="s">
        <v>238</v>
      </c>
    </row>
    <row r="2" spans="2:5" ht="15" customHeight="1">
      <c r="B2" s="246" t="s">
        <v>243</v>
      </c>
      <c r="C2" s="246"/>
      <c r="D2" s="246"/>
      <c r="E2" s="246"/>
    </row>
    <row r="3" spans="2:5" ht="15" customHeight="1"/>
    <row r="4" spans="2:5" s="142" customFormat="1" ht="12.75" customHeight="1">
      <c r="D4" s="247" t="s">
        <v>167</v>
      </c>
      <c r="E4" s="247"/>
    </row>
    <row r="5" spans="2:5" ht="15" customHeight="1" thickBot="1">
      <c r="E5" s="161" t="s">
        <v>85</v>
      </c>
    </row>
    <row r="6" spans="2:5" s="145" customFormat="1" ht="45" customHeight="1" thickBot="1">
      <c r="B6" s="119" t="s">
        <v>86</v>
      </c>
      <c r="C6" s="143" t="s">
        <v>87</v>
      </c>
      <c r="D6" s="144"/>
      <c r="E6" s="122" t="s">
        <v>88</v>
      </c>
    </row>
    <row r="7" spans="2:5" s="134" customFormat="1" ht="9" customHeight="1">
      <c r="C7" s="146"/>
      <c r="D7" s="146"/>
      <c r="E7" s="147"/>
    </row>
    <row r="8" spans="2:5" s="134" customFormat="1" ht="15" customHeight="1" thickBot="1">
      <c r="C8" s="248" t="s">
        <v>168</v>
      </c>
      <c r="D8" s="248"/>
      <c r="E8" s="248"/>
    </row>
    <row r="9" spans="2:5" ht="15" customHeight="1">
      <c r="B9" s="148" t="s">
        <v>90</v>
      </c>
      <c r="C9" s="201">
        <v>1</v>
      </c>
      <c r="D9" s="202" t="s">
        <v>169</v>
      </c>
      <c r="E9" s="174">
        <v>46209120.777777784</v>
      </c>
    </row>
    <row r="10" spans="2:5" ht="15" customHeight="1">
      <c r="B10" s="150" t="s">
        <v>91</v>
      </c>
      <c r="C10" s="203">
        <v>2</v>
      </c>
      <c r="D10" s="204" t="s">
        <v>170</v>
      </c>
      <c r="E10" s="175">
        <v>2824602.0069476138</v>
      </c>
    </row>
    <row r="11" spans="2:5" ht="15" customHeight="1">
      <c r="B11" s="150" t="s">
        <v>93</v>
      </c>
      <c r="C11" s="203">
        <v>3</v>
      </c>
      <c r="D11" s="205" t="s">
        <v>171</v>
      </c>
      <c r="E11" s="175">
        <v>5757924.7418651069</v>
      </c>
    </row>
    <row r="12" spans="2:5" ht="15" customHeight="1">
      <c r="B12" s="150" t="s">
        <v>95</v>
      </c>
      <c r="C12" s="203">
        <v>4</v>
      </c>
      <c r="D12" s="206" t="s">
        <v>172</v>
      </c>
      <c r="E12" s="175">
        <v>121020.94792651874</v>
      </c>
    </row>
    <row r="13" spans="2:5" s="129" customFormat="1" ht="15" customHeight="1">
      <c r="B13" s="150" t="s">
        <v>97</v>
      </c>
      <c r="C13" s="207">
        <v>5</v>
      </c>
      <c r="D13" s="208" t="s">
        <v>173</v>
      </c>
      <c r="E13" s="176">
        <f>E9-E10-E11+E12</f>
        <v>37747614.976891585</v>
      </c>
    </row>
    <row r="14" spans="2:5" ht="15" customHeight="1">
      <c r="B14" s="150" t="s">
        <v>99</v>
      </c>
      <c r="C14" s="203">
        <v>6</v>
      </c>
      <c r="D14" s="204" t="s">
        <v>174</v>
      </c>
      <c r="E14" s="175">
        <v>28551313.432450984</v>
      </c>
    </row>
    <row r="15" spans="2:5" ht="15" customHeight="1">
      <c r="B15" s="150" t="s">
        <v>101</v>
      </c>
      <c r="C15" s="203">
        <v>7</v>
      </c>
      <c r="D15" s="204" t="s">
        <v>175</v>
      </c>
      <c r="E15" s="175">
        <v>1552873.91</v>
      </c>
    </row>
    <row r="16" spans="2:5" ht="15" customHeight="1">
      <c r="B16" s="150" t="s">
        <v>103</v>
      </c>
      <c r="C16" s="203">
        <v>8</v>
      </c>
      <c r="D16" s="205" t="s">
        <v>176</v>
      </c>
      <c r="E16" s="175">
        <v>3749427.8771065949</v>
      </c>
    </row>
    <row r="17" spans="2:5" ht="15" customHeight="1">
      <c r="B17" s="150" t="s">
        <v>105</v>
      </c>
      <c r="C17" s="203">
        <v>9</v>
      </c>
      <c r="D17" s="205" t="s">
        <v>177</v>
      </c>
      <c r="E17" s="175">
        <v>3132661.6385000013</v>
      </c>
    </row>
    <row r="18" spans="2:5" ht="15" customHeight="1">
      <c r="B18" s="150" t="s">
        <v>107</v>
      </c>
      <c r="C18" s="203">
        <v>10</v>
      </c>
      <c r="D18" s="205" t="s">
        <v>178</v>
      </c>
      <c r="E18" s="175">
        <v>1149399.665</v>
      </c>
    </row>
    <row r="19" spans="2:5" s="129" customFormat="1" ht="15" customHeight="1">
      <c r="B19" s="150" t="s">
        <v>109</v>
      </c>
      <c r="C19" s="207">
        <v>11</v>
      </c>
      <c r="D19" s="208" t="s">
        <v>179</v>
      </c>
      <c r="E19" s="176">
        <f>E14-E15+E16-E17-E18</f>
        <v>26465806.096057579</v>
      </c>
    </row>
    <row r="20" spans="2:5" s="129" customFormat="1" ht="15" customHeight="1">
      <c r="B20" s="150" t="s">
        <v>111</v>
      </c>
      <c r="C20" s="207">
        <v>12</v>
      </c>
      <c r="D20" s="208" t="s">
        <v>180</v>
      </c>
      <c r="E20" s="176"/>
    </row>
    <row r="21" spans="2:5" s="129" customFormat="1" ht="15" customHeight="1">
      <c r="B21" s="150" t="s">
        <v>113</v>
      </c>
      <c r="C21" s="207">
        <v>13</v>
      </c>
      <c r="D21" s="208" t="s">
        <v>181</v>
      </c>
      <c r="E21" s="176">
        <v>-329190.88904001965</v>
      </c>
    </row>
    <row r="22" spans="2:5" s="129" customFormat="1" ht="15" customHeight="1" thickBot="1">
      <c r="B22" s="152" t="s">
        <v>115</v>
      </c>
      <c r="C22" s="209">
        <v>14</v>
      </c>
      <c r="D22" s="210" t="s">
        <v>182</v>
      </c>
      <c r="E22" s="173">
        <f>E13-E19-E20+E21</f>
        <v>10952617.991793986</v>
      </c>
    </row>
    <row r="23" spans="2:5" ht="9" customHeight="1">
      <c r="B23" s="211"/>
      <c r="C23" s="212"/>
      <c r="D23" s="213"/>
      <c r="E23" s="214"/>
    </row>
    <row r="24" spans="2:5" ht="15" customHeight="1" thickBot="1">
      <c r="B24" s="211"/>
      <c r="C24" s="249" t="s">
        <v>183</v>
      </c>
      <c r="D24" s="249"/>
      <c r="E24" s="249"/>
    </row>
    <row r="25" spans="2:5" ht="15" customHeight="1">
      <c r="B25" s="148" t="s">
        <v>117</v>
      </c>
      <c r="C25" s="201">
        <v>15</v>
      </c>
      <c r="D25" s="202" t="s">
        <v>169</v>
      </c>
      <c r="E25" s="174">
        <v>461804.84</v>
      </c>
    </row>
    <row r="26" spans="2:5" ht="15" customHeight="1">
      <c r="B26" s="150" t="s">
        <v>119</v>
      </c>
      <c r="C26" s="203">
        <v>16</v>
      </c>
      <c r="D26" s="204" t="s">
        <v>170</v>
      </c>
      <c r="E26" s="175">
        <v>348687.25074967637</v>
      </c>
    </row>
    <row r="27" spans="2:5" ht="15" customHeight="1">
      <c r="B27" s="150" t="s">
        <v>121</v>
      </c>
      <c r="C27" s="203">
        <v>17</v>
      </c>
      <c r="D27" s="205" t="s">
        <v>171</v>
      </c>
      <c r="E27" s="175">
        <v>145875.79000000004</v>
      </c>
    </row>
    <row r="28" spans="2:5" ht="15" customHeight="1">
      <c r="B28" s="150" t="s">
        <v>123</v>
      </c>
      <c r="C28" s="203">
        <v>18</v>
      </c>
      <c r="D28" s="205" t="s">
        <v>172</v>
      </c>
      <c r="E28" s="175">
        <v>213990.91746570892</v>
      </c>
    </row>
    <row r="29" spans="2:5" s="129" customFormat="1" ht="15" customHeight="1">
      <c r="B29" s="150" t="s">
        <v>125</v>
      </c>
      <c r="C29" s="207">
        <v>19</v>
      </c>
      <c r="D29" s="208" t="s">
        <v>184</v>
      </c>
      <c r="E29" s="176">
        <f>E25-E26-E27+E28</f>
        <v>181232.71671603253</v>
      </c>
    </row>
    <row r="30" spans="2:5" ht="15" customHeight="1">
      <c r="B30" s="150" t="s">
        <v>128</v>
      </c>
      <c r="C30" s="203">
        <v>20</v>
      </c>
      <c r="D30" s="204" t="s">
        <v>174</v>
      </c>
      <c r="E30" s="175">
        <v>126435.07999999999</v>
      </c>
    </row>
    <row r="31" spans="2:5" ht="15" customHeight="1">
      <c r="B31" s="150" t="s">
        <v>130</v>
      </c>
      <c r="C31" s="203">
        <v>21</v>
      </c>
      <c r="D31" s="204" t="s">
        <v>185</v>
      </c>
      <c r="E31" s="175">
        <v>1742.8529999999998</v>
      </c>
    </row>
    <row r="32" spans="2:5" ht="15" customHeight="1">
      <c r="B32" s="150" t="s">
        <v>132</v>
      </c>
      <c r="C32" s="203">
        <v>22</v>
      </c>
      <c r="D32" s="205" t="s">
        <v>176</v>
      </c>
      <c r="E32" s="175">
        <v>182327.83</v>
      </c>
    </row>
    <row r="33" spans="2:5" ht="15" customHeight="1">
      <c r="B33" s="150" t="s">
        <v>134</v>
      </c>
      <c r="C33" s="203">
        <v>23</v>
      </c>
      <c r="D33" s="205" t="s">
        <v>177</v>
      </c>
      <c r="E33" s="175">
        <v>50652.14</v>
      </c>
    </row>
    <row r="34" spans="2:5" ht="15" customHeight="1">
      <c r="B34" s="150" t="s">
        <v>136</v>
      </c>
      <c r="C34" s="203">
        <v>24</v>
      </c>
      <c r="D34" s="205" t="s">
        <v>186</v>
      </c>
      <c r="E34" s="175"/>
    </row>
    <row r="35" spans="2:5" s="129" customFormat="1" ht="15" customHeight="1">
      <c r="B35" s="150" t="s">
        <v>138</v>
      </c>
      <c r="C35" s="207">
        <v>25</v>
      </c>
      <c r="D35" s="208" t="s">
        <v>187</v>
      </c>
      <c r="E35" s="176">
        <f>E30-E31+E32-E33-E34</f>
        <v>256367.91699999996</v>
      </c>
    </row>
    <row r="36" spans="2:5" ht="15" customHeight="1">
      <c r="B36" s="150" t="s">
        <v>140</v>
      </c>
      <c r="C36" s="203">
        <v>26</v>
      </c>
      <c r="D36" s="204" t="s">
        <v>188</v>
      </c>
      <c r="E36" s="175"/>
    </row>
    <row r="37" spans="2:5" ht="15" customHeight="1">
      <c r="B37" s="150" t="s">
        <v>142</v>
      </c>
      <c r="C37" s="203">
        <v>27</v>
      </c>
      <c r="D37" s="205" t="s">
        <v>189</v>
      </c>
      <c r="E37" s="175"/>
    </row>
    <row r="38" spans="2:5" s="129" customFormat="1" ht="15" customHeight="1">
      <c r="B38" s="150" t="s">
        <v>144</v>
      </c>
      <c r="C38" s="207">
        <v>28</v>
      </c>
      <c r="D38" s="208" t="s">
        <v>190</v>
      </c>
      <c r="E38" s="176">
        <f>E36-E37</f>
        <v>0</v>
      </c>
    </row>
    <row r="39" spans="2:5" s="129" customFormat="1" ht="15" customHeight="1">
      <c r="B39" s="150" t="s">
        <v>146</v>
      </c>
      <c r="C39" s="207">
        <v>29</v>
      </c>
      <c r="D39" s="208" t="s">
        <v>191</v>
      </c>
      <c r="E39" s="176"/>
    </row>
    <row r="40" spans="2:5" s="129" customFormat="1" ht="15" customHeight="1">
      <c r="B40" s="150" t="s">
        <v>148</v>
      </c>
      <c r="C40" s="207">
        <v>30</v>
      </c>
      <c r="D40" s="208" t="s">
        <v>181</v>
      </c>
      <c r="E40" s="176">
        <v>0</v>
      </c>
    </row>
    <row r="41" spans="2:5" s="129" customFormat="1" ht="15" customHeight="1" thickBot="1">
      <c r="B41" s="152" t="s">
        <v>151</v>
      </c>
      <c r="C41" s="209">
        <v>31</v>
      </c>
      <c r="D41" s="210" t="s">
        <v>192</v>
      </c>
      <c r="E41" s="173">
        <f>E29-E35+E38-E39+E40</f>
        <v>-75135.200283967424</v>
      </c>
    </row>
    <row r="42" spans="2:5" s="146" customFormat="1" ht="9" customHeight="1" thickBot="1">
      <c r="B42" s="215"/>
      <c r="C42" s="212"/>
      <c r="D42" s="216"/>
      <c r="E42" s="155"/>
    </row>
    <row r="43" spans="2:5" s="129" customFormat="1" ht="15" customHeight="1" thickBot="1">
      <c r="B43" s="156" t="s">
        <v>153</v>
      </c>
      <c r="C43" s="217">
        <v>32</v>
      </c>
      <c r="D43" s="218" t="s">
        <v>193</v>
      </c>
      <c r="E43" s="157">
        <f>E22+E41</f>
        <v>10877482.791510019</v>
      </c>
    </row>
    <row r="44" spans="2:5" ht="9" customHeight="1">
      <c r="B44" s="211"/>
      <c r="C44" s="212"/>
      <c r="D44" s="216"/>
      <c r="E44" s="214"/>
    </row>
    <row r="45" spans="2:5" ht="15" customHeight="1" thickBot="1">
      <c r="B45" s="211"/>
      <c r="C45" s="212"/>
      <c r="D45" s="249" t="s">
        <v>194</v>
      </c>
      <c r="E45" s="249"/>
    </row>
    <row r="46" spans="2:5" ht="15" customHeight="1">
      <c r="B46" s="148" t="s">
        <v>155</v>
      </c>
      <c r="C46" s="201">
        <v>33</v>
      </c>
      <c r="D46" s="219" t="s">
        <v>195</v>
      </c>
      <c r="E46" s="149">
        <v>0</v>
      </c>
    </row>
    <row r="47" spans="2:5" ht="15" customHeight="1">
      <c r="B47" s="150" t="s">
        <v>157</v>
      </c>
      <c r="C47" s="203">
        <v>34</v>
      </c>
      <c r="D47" s="204" t="s">
        <v>196</v>
      </c>
      <c r="E47" s="151">
        <v>0</v>
      </c>
    </row>
    <row r="48" spans="2:5" ht="15" customHeight="1">
      <c r="B48" s="150" t="s">
        <v>159</v>
      </c>
      <c r="C48" s="203">
        <v>35</v>
      </c>
      <c r="D48" s="204" t="s">
        <v>197</v>
      </c>
      <c r="E48" s="151">
        <v>0</v>
      </c>
    </row>
    <row r="49" spans="2:5" s="129" customFormat="1" ht="15" customHeight="1" thickBot="1">
      <c r="B49" s="152" t="s">
        <v>161</v>
      </c>
      <c r="C49" s="209">
        <v>36</v>
      </c>
      <c r="D49" s="210" t="s">
        <v>198</v>
      </c>
      <c r="E49" s="153">
        <f>E46-E47-E48</f>
        <v>0</v>
      </c>
    </row>
    <row r="50" spans="2:5" ht="8.25" customHeight="1">
      <c r="B50" s="211"/>
      <c r="C50" s="212"/>
      <c r="D50" s="213"/>
      <c r="E50" s="214"/>
    </row>
    <row r="51" spans="2:5" ht="15" customHeight="1" thickBot="1">
      <c r="B51" s="211"/>
      <c r="C51" s="249" t="s">
        <v>199</v>
      </c>
      <c r="D51" s="249"/>
      <c r="E51" s="249"/>
    </row>
    <row r="52" spans="2:5" ht="15" customHeight="1">
      <c r="B52" s="148" t="s">
        <v>163</v>
      </c>
      <c r="C52" s="201">
        <v>37</v>
      </c>
      <c r="D52" s="202" t="s">
        <v>200</v>
      </c>
      <c r="E52" s="174">
        <v>311718.96999999997</v>
      </c>
    </row>
    <row r="53" spans="2:5" ht="15" customHeight="1">
      <c r="B53" s="150" t="s">
        <v>165</v>
      </c>
      <c r="C53" s="203">
        <v>38</v>
      </c>
      <c r="D53" s="205" t="s">
        <v>201</v>
      </c>
      <c r="E53" s="175">
        <v>0</v>
      </c>
    </row>
    <row r="54" spans="2:5" ht="15" customHeight="1">
      <c r="B54" s="150" t="s">
        <v>202</v>
      </c>
      <c r="C54" s="203">
        <v>39</v>
      </c>
      <c r="D54" s="205" t="s">
        <v>203</v>
      </c>
      <c r="E54" s="175">
        <v>0</v>
      </c>
    </row>
    <row r="55" spans="2:5" ht="15" customHeight="1">
      <c r="B55" s="150" t="s">
        <v>204</v>
      </c>
      <c r="C55" s="203">
        <v>40</v>
      </c>
      <c r="D55" s="205" t="s">
        <v>205</v>
      </c>
      <c r="E55" s="175">
        <v>0</v>
      </c>
    </row>
    <row r="56" spans="2:5" ht="15" customHeight="1">
      <c r="B56" s="150" t="s">
        <v>206</v>
      </c>
      <c r="C56" s="203">
        <v>41</v>
      </c>
      <c r="D56" s="205" t="s">
        <v>108</v>
      </c>
      <c r="E56" s="175">
        <v>0</v>
      </c>
    </row>
    <row r="57" spans="2:5" ht="15" customHeight="1">
      <c r="B57" s="150" t="s">
        <v>207</v>
      </c>
      <c r="C57" s="203">
        <v>42</v>
      </c>
      <c r="D57" s="205" t="s">
        <v>110</v>
      </c>
      <c r="E57" s="175">
        <v>0</v>
      </c>
    </row>
    <row r="58" spans="2:5" ht="15" customHeight="1">
      <c r="B58" s="150" t="s">
        <v>208</v>
      </c>
      <c r="C58" s="203">
        <v>43</v>
      </c>
      <c r="D58" s="205" t="s">
        <v>118</v>
      </c>
      <c r="E58" s="175">
        <v>0</v>
      </c>
    </row>
    <row r="59" spans="2:5" ht="15" customHeight="1">
      <c r="B59" s="150" t="s">
        <v>209</v>
      </c>
      <c r="C59" s="203">
        <v>44</v>
      </c>
      <c r="D59" s="205" t="s">
        <v>210</v>
      </c>
      <c r="E59" s="175">
        <v>219231.74</v>
      </c>
    </row>
    <row r="60" spans="2:5" ht="15" customHeight="1">
      <c r="B60" s="150" t="s">
        <v>211</v>
      </c>
      <c r="C60" s="203">
        <v>45</v>
      </c>
      <c r="D60" s="205" t="s">
        <v>212</v>
      </c>
      <c r="E60" s="175"/>
    </row>
    <row r="61" spans="2:5" s="154" customFormat="1" ht="15" customHeight="1" thickBot="1">
      <c r="B61" s="152" t="s">
        <v>213</v>
      </c>
      <c r="C61" s="158">
        <v>46</v>
      </c>
      <c r="D61" s="220" t="s">
        <v>214</v>
      </c>
      <c r="E61" s="173">
        <f>SUM(E52:E60)</f>
        <v>530950.71</v>
      </c>
    </row>
    <row r="62" spans="2:5" s="154" customFormat="1" ht="9" customHeight="1">
      <c r="B62" s="213"/>
      <c r="C62" s="212"/>
      <c r="D62" s="213"/>
      <c r="E62" s="155"/>
    </row>
    <row r="63" spans="2:5" s="154" customFormat="1" ht="15" customHeight="1" thickBot="1">
      <c r="B63" s="213"/>
      <c r="C63" s="250" t="s">
        <v>215</v>
      </c>
      <c r="D63" s="250"/>
      <c r="E63" s="250"/>
    </row>
    <row r="64" spans="2:5" ht="15" customHeight="1">
      <c r="B64" s="148" t="s">
        <v>216</v>
      </c>
      <c r="C64" s="201">
        <v>47</v>
      </c>
      <c r="D64" s="202" t="s">
        <v>217</v>
      </c>
      <c r="E64" s="174">
        <v>7620934.7599999998</v>
      </c>
    </row>
    <row r="65" spans="2:5" ht="15" customHeight="1">
      <c r="B65" s="150" t="s">
        <v>218</v>
      </c>
      <c r="C65" s="203">
        <v>48</v>
      </c>
      <c r="D65" s="205" t="s">
        <v>219</v>
      </c>
      <c r="E65" s="175">
        <v>1373840.5799999994</v>
      </c>
    </row>
    <row r="66" spans="2:5" ht="15" customHeight="1">
      <c r="B66" s="150" t="s">
        <v>220</v>
      </c>
      <c r="C66" s="203">
        <v>49</v>
      </c>
      <c r="D66" s="205" t="s">
        <v>221</v>
      </c>
      <c r="E66" s="175">
        <v>127909.38723750008</v>
      </c>
    </row>
    <row r="67" spans="2:5" ht="15" customHeight="1">
      <c r="B67" s="150" t="s">
        <v>222</v>
      </c>
      <c r="C67" s="203">
        <v>50</v>
      </c>
      <c r="D67" s="205" t="s">
        <v>223</v>
      </c>
      <c r="E67" s="175">
        <v>821372.28</v>
      </c>
    </row>
    <row r="68" spans="2:5" ht="15" customHeight="1">
      <c r="B68" s="150" t="s">
        <v>224</v>
      </c>
      <c r="C68" s="203">
        <v>51</v>
      </c>
      <c r="D68" s="205" t="s">
        <v>225</v>
      </c>
      <c r="E68" s="175">
        <v>199261.98</v>
      </c>
    </row>
    <row r="69" spans="2:5" ht="15" customHeight="1">
      <c r="B69" s="150" t="s">
        <v>226</v>
      </c>
      <c r="C69" s="203">
        <v>52</v>
      </c>
      <c r="D69" s="205" t="s">
        <v>227</v>
      </c>
      <c r="E69" s="177"/>
    </row>
    <row r="70" spans="2:5" ht="15" customHeight="1" thickBot="1">
      <c r="B70" s="159" t="s">
        <v>228</v>
      </c>
      <c r="C70" s="221">
        <v>53</v>
      </c>
      <c r="D70" s="222" t="s">
        <v>229</v>
      </c>
      <c r="E70" s="178">
        <v>-37323.188856193447</v>
      </c>
    </row>
    <row r="71" spans="2:5" s="134" customFormat="1" ht="9" customHeight="1" thickBot="1">
      <c r="B71" s="211"/>
      <c r="C71" s="237"/>
      <c r="D71" s="238"/>
      <c r="E71" s="172"/>
    </row>
    <row r="72" spans="2:5" s="129" customFormat="1" ht="15" customHeight="1">
      <c r="B72" s="148" t="s">
        <v>230</v>
      </c>
      <c r="C72" s="224">
        <v>54</v>
      </c>
      <c r="D72" s="225" t="s">
        <v>231</v>
      </c>
      <c r="E72" s="179">
        <f>E43+E49+E61-E64-E65-E66-E67-E68-E69+E70</f>
        <v>1227791.3254163279</v>
      </c>
    </row>
    <row r="73" spans="2:5" s="129" customFormat="1" ht="15" customHeight="1">
      <c r="B73" s="150" t="s">
        <v>232</v>
      </c>
      <c r="C73" s="207">
        <v>55</v>
      </c>
      <c r="D73" s="208" t="s">
        <v>233</v>
      </c>
      <c r="E73" s="176">
        <f>E72*15%</f>
        <v>184168.69881244918</v>
      </c>
    </row>
    <row r="74" spans="2:5" s="129" customFormat="1" ht="15" customHeight="1" thickBot="1">
      <c r="B74" s="152" t="s">
        <v>234</v>
      </c>
      <c r="C74" s="209">
        <v>56</v>
      </c>
      <c r="D74" s="210" t="s">
        <v>235</v>
      </c>
      <c r="E74" s="173">
        <f>E72-E73</f>
        <v>1043622.6266038788</v>
      </c>
    </row>
    <row r="75" spans="2:5">
      <c r="D75" s="160"/>
    </row>
    <row r="76" spans="2:5">
      <c r="C76" s="243"/>
      <c r="D76" s="243"/>
      <c r="E76" s="243"/>
    </row>
    <row r="77" spans="2:5">
      <c r="C77" s="244"/>
      <c r="D77" s="244"/>
      <c r="E77" s="244"/>
    </row>
    <row r="78" spans="2:5">
      <c r="C78" s="243"/>
      <c r="D78" s="243"/>
      <c r="E78" s="243"/>
    </row>
    <row r="79" spans="2:5">
      <c r="C79" s="244"/>
      <c r="D79" s="244"/>
      <c r="E79" s="244"/>
    </row>
    <row r="80" spans="2:5">
      <c r="C80" s="243"/>
      <c r="D80" s="243"/>
      <c r="E80" s="243"/>
    </row>
    <row r="81" spans="3:5">
      <c r="C81" s="244"/>
      <c r="D81" s="244"/>
      <c r="E81" s="244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72" t="s">
        <v>236</v>
      </c>
      <c r="B1" s="272"/>
      <c r="C1" s="115"/>
      <c r="D1" s="115"/>
      <c r="E1" s="115"/>
      <c r="F1" s="115"/>
      <c r="G1" s="115"/>
      <c r="H1" s="115"/>
    </row>
    <row r="2" spans="1:38">
      <c r="A2" s="164" t="s">
        <v>240</v>
      </c>
      <c r="C2" s="115"/>
      <c r="D2" s="115"/>
      <c r="E2" s="115"/>
      <c r="F2" s="115"/>
      <c r="G2" s="115"/>
      <c r="H2" s="115"/>
    </row>
    <row r="3" spans="1:38">
      <c r="A3" s="165" t="s">
        <v>242</v>
      </c>
      <c r="C3" s="115"/>
      <c r="D3" s="115"/>
      <c r="E3" s="115"/>
      <c r="F3" s="115"/>
      <c r="G3" s="115"/>
      <c r="H3" s="115"/>
    </row>
    <row r="4" spans="1:38">
      <c r="A4" s="165" t="s">
        <v>243</v>
      </c>
      <c r="C4" s="115"/>
      <c r="D4" s="115"/>
      <c r="E4" s="115"/>
      <c r="F4" s="183"/>
      <c r="G4" s="183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56" t="s">
        <v>82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C6" s="258" t="s">
        <v>83</v>
      </c>
      <c r="AD6" s="258"/>
      <c r="AE6" s="258"/>
      <c r="AF6" s="258"/>
      <c r="AG6" s="258"/>
      <c r="AH6" s="258"/>
      <c r="AI6" s="258"/>
      <c r="AJ6" s="258"/>
      <c r="AK6" s="258"/>
      <c r="AL6" s="258"/>
    </row>
    <row r="7" spans="1:38" ht="15.75" customHeight="1" thickBot="1">
      <c r="A7" s="115"/>
      <c r="B7" s="115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C7" s="259"/>
      <c r="AD7" s="259"/>
      <c r="AE7" s="259"/>
      <c r="AF7" s="259"/>
      <c r="AG7" s="259"/>
      <c r="AH7" s="259"/>
      <c r="AI7" s="259"/>
      <c r="AJ7" s="259"/>
      <c r="AK7" s="259"/>
      <c r="AL7" s="259"/>
    </row>
    <row r="8" spans="1:38" s="1" customFormat="1" ht="89.25" customHeight="1">
      <c r="A8" s="273" t="s">
        <v>23</v>
      </c>
      <c r="B8" s="260" t="s">
        <v>70</v>
      </c>
      <c r="C8" s="264" t="s">
        <v>22</v>
      </c>
      <c r="D8" s="253"/>
      <c r="E8" s="253"/>
      <c r="F8" s="253"/>
      <c r="G8" s="253"/>
      <c r="H8" s="267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0"/>
      <c r="AC8" s="264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0"/>
    </row>
    <row r="9" spans="1:38" s="1" customFormat="1" ht="41.25" customHeight="1">
      <c r="A9" s="274"/>
      <c r="B9" s="276"/>
      <c r="C9" s="278" t="s">
        <v>15</v>
      </c>
      <c r="D9" s="263"/>
      <c r="E9" s="263"/>
      <c r="F9" s="263"/>
      <c r="G9" s="12" t="s">
        <v>16</v>
      </c>
      <c r="H9" s="268"/>
      <c r="I9" s="270" t="s">
        <v>0</v>
      </c>
      <c r="J9" s="251" t="s">
        <v>1</v>
      </c>
      <c r="K9" s="263" t="s">
        <v>0</v>
      </c>
      <c r="L9" s="263"/>
      <c r="M9" s="263"/>
      <c r="N9" s="263"/>
      <c r="O9" s="12" t="s">
        <v>1</v>
      </c>
      <c r="P9" s="251" t="s">
        <v>80</v>
      </c>
      <c r="Q9" s="251" t="s">
        <v>81</v>
      </c>
      <c r="R9" s="263" t="s">
        <v>75</v>
      </c>
      <c r="S9" s="263"/>
      <c r="T9" s="263"/>
      <c r="U9" s="263"/>
      <c r="V9" s="263" t="s">
        <v>76</v>
      </c>
      <c r="W9" s="263"/>
      <c r="X9" s="263"/>
      <c r="Y9" s="263"/>
      <c r="Z9" s="251" t="s">
        <v>17</v>
      </c>
      <c r="AA9" s="261" t="s">
        <v>18</v>
      </c>
      <c r="AC9" s="265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61" t="s">
        <v>18</v>
      </c>
    </row>
    <row r="10" spans="1:38" s="1" customFormat="1" ht="83.25" customHeight="1" thickBot="1">
      <c r="A10" s="275"/>
      <c r="B10" s="277"/>
      <c r="C10" s="1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71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62"/>
      <c r="AC10" s="266"/>
      <c r="AD10" s="252"/>
      <c r="AE10" s="252"/>
      <c r="AF10" s="252"/>
      <c r="AG10" s="252"/>
      <c r="AH10" s="252"/>
      <c r="AI10" s="252"/>
      <c r="AJ10" s="252"/>
      <c r="AK10" s="252"/>
      <c r="AL10" s="262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83253</v>
      </c>
      <c r="D11" s="70">
        <f>SUM(D12:D15)</f>
        <v>44</v>
      </c>
      <c r="E11" s="70">
        <f>SUM(E12:E15)</f>
        <v>151</v>
      </c>
      <c r="F11" s="70">
        <f>SUM(F12:F15)</f>
        <v>83448</v>
      </c>
      <c r="G11" s="70">
        <f>SUM(G12:G15)</f>
        <v>56223</v>
      </c>
      <c r="H11" s="31"/>
      <c r="I11" s="70">
        <f t="shared" ref="I11:Y11" si="0">SUM(I12:I15)</f>
        <v>841045.51143497834</v>
      </c>
      <c r="J11" s="70">
        <f t="shared" si="0"/>
        <v>348687.25074967637</v>
      </c>
      <c r="K11" s="70">
        <f t="shared" si="0"/>
        <v>458444.03</v>
      </c>
      <c r="L11" s="70">
        <f t="shared" si="0"/>
        <v>2555.4899999999998</v>
      </c>
      <c r="M11" s="70">
        <f t="shared" si="0"/>
        <v>805.32</v>
      </c>
      <c r="N11" s="70">
        <f t="shared" si="0"/>
        <v>461804.84</v>
      </c>
      <c r="O11" s="70">
        <f t="shared" si="0"/>
        <v>348687.25074967637</v>
      </c>
      <c r="P11" s="70">
        <f t="shared" si="0"/>
        <v>315929.05</v>
      </c>
      <c r="Q11" s="70">
        <f t="shared" si="0"/>
        <v>181232.71671603253</v>
      </c>
      <c r="R11" s="70">
        <f t="shared" si="0"/>
        <v>126435.07999999999</v>
      </c>
      <c r="S11" s="70">
        <f t="shared" si="0"/>
        <v>0</v>
      </c>
      <c r="T11" s="70">
        <f t="shared" si="0"/>
        <v>0</v>
      </c>
      <c r="U11" s="70">
        <f>SUM(U12:U15)</f>
        <v>126435.07999999999</v>
      </c>
      <c r="V11" s="70">
        <f>SUM(V12:V15)</f>
        <v>124692.22699999998</v>
      </c>
      <c r="W11" s="70">
        <f>SUM(W12:W15)</f>
        <v>0</v>
      </c>
      <c r="X11" s="70">
        <f>SUM(X12:X15)</f>
        <v>0</v>
      </c>
      <c r="Y11" s="70">
        <f t="shared" si="0"/>
        <v>124692.22699999998</v>
      </c>
      <c r="Z11" s="70">
        <f>SUM(Z12:Z15)</f>
        <v>308762.90999999997</v>
      </c>
      <c r="AA11" s="71">
        <f>SUM(AA12:AA15)</f>
        <v>256367.91700000002</v>
      </c>
      <c r="AC11" s="69">
        <f t="shared" ref="AC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86">
        <v>83253</v>
      </c>
      <c r="D12" s="44">
        <v>44</v>
      </c>
      <c r="E12" s="44">
        <v>151</v>
      </c>
      <c r="F12" s="44">
        <f>SUM(C12:E12)</f>
        <v>83448</v>
      </c>
      <c r="G12" s="73">
        <v>56223</v>
      </c>
      <c r="H12" s="31"/>
      <c r="I12" s="73">
        <v>841045.51143497834</v>
      </c>
      <c r="J12" s="73">
        <v>348687.25074967637</v>
      </c>
      <c r="K12" s="73">
        <v>458444.03</v>
      </c>
      <c r="L12" s="73">
        <v>2555.4899999999998</v>
      </c>
      <c r="M12" s="73">
        <v>805.32</v>
      </c>
      <c r="N12" s="57">
        <f>SUM(K12:M12)</f>
        <v>461804.84</v>
      </c>
      <c r="O12" s="73">
        <v>348687.25074967637</v>
      </c>
      <c r="P12" s="73">
        <v>315929.05</v>
      </c>
      <c r="Q12" s="73">
        <v>181232.71671603253</v>
      </c>
      <c r="R12" s="73">
        <v>126435.07999999999</v>
      </c>
      <c r="S12" s="73"/>
      <c r="T12" s="73"/>
      <c r="U12" s="44">
        <f>SUM(R12:T12)</f>
        <v>126435.07999999999</v>
      </c>
      <c r="V12" s="73">
        <v>124692.22699999998</v>
      </c>
      <c r="W12" s="73">
        <v>0</v>
      </c>
      <c r="X12" s="73">
        <v>0</v>
      </c>
      <c r="Y12" s="44">
        <f>SUM(V12:X12)</f>
        <v>124692.22699999998</v>
      </c>
      <c r="Z12" s="73">
        <v>308762.90999999997</v>
      </c>
      <c r="AA12" s="74">
        <v>256367.91700000002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87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82">
        <v>0</v>
      </c>
      <c r="Q13" s="182">
        <v>0</v>
      </c>
      <c r="R13" s="182"/>
      <c r="S13" s="182"/>
      <c r="T13" s="182"/>
      <c r="U13" s="45">
        <f>SUM(R13:T13)</f>
        <v>0</v>
      </c>
      <c r="V13" s="182">
        <v>0</v>
      </c>
      <c r="W13" s="182">
        <v>0</v>
      </c>
      <c r="X13" s="182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87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88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189">
        <v>1215</v>
      </c>
      <c r="D16" s="47">
        <v>3341</v>
      </c>
      <c r="E16" s="47">
        <v>173</v>
      </c>
      <c r="F16" s="47">
        <f>SUM(C16:E16)</f>
        <v>4729</v>
      </c>
      <c r="G16" s="82">
        <v>801</v>
      </c>
      <c r="H16" s="32"/>
      <c r="I16" s="82">
        <v>338337.6500000002</v>
      </c>
      <c r="J16" s="82">
        <v>0</v>
      </c>
      <c r="K16" s="82">
        <v>66774.12</v>
      </c>
      <c r="L16" s="82">
        <v>224645.07</v>
      </c>
      <c r="M16" s="82">
        <v>1763.5</v>
      </c>
      <c r="N16" s="60">
        <f>SUM(K16:M16)</f>
        <v>293182.69</v>
      </c>
      <c r="O16" s="82"/>
      <c r="P16" s="82">
        <v>471280.75</v>
      </c>
      <c r="Q16" s="82">
        <v>471280.75</v>
      </c>
      <c r="R16" s="82">
        <v>10912.38</v>
      </c>
      <c r="S16" s="82">
        <v>14323.25</v>
      </c>
      <c r="T16" s="82">
        <v>0</v>
      </c>
      <c r="U16" s="47">
        <f>SUM(R16:T16)</f>
        <v>25235.629999999997</v>
      </c>
      <c r="V16" s="82">
        <v>10912.38</v>
      </c>
      <c r="W16" s="82">
        <v>14323.25</v>
      </c>
      <c r="X16" s="82">
        <v>0</v>
      </c>
      <c r="Y16" s="47">
        <f>SUM(V16:X16)</f>
        <v>25235.629999999997</v>
      </c>
      <c r="Z16" s="82">
        <v>-37666.251932000021</v>
      </c>
      <c r="AA16" s="83">
        <v>-37666.251932000021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190">
        <f t="shared" ref="C17:E17" si="2">SUM(C18:C19)</f>
        <v>32363</v>
      </c>
      <c r="D17" s="48">
        <f t="shared" si="2"/>
        <v>2335</v>
      </c>
      <c r="E17" s="48">
        <f t="shared" si="2"/>
        <v>694</v>
      </c>
      <c r="F17" s="48">
        <f>SUM(F18:F19)</f>
        <v>35392</v>
      </c>
      <c r="G17" s="48">
        <f t="shared" ref="G17:AA17" si="3">SUM(G18:G19)</f>
        <v>30396</v>
      </c>
      <c r="H17" s="35"/>
      <c r="I17" s="48">
        <f t="shared" si="3"/>
        <v>684470.57405398809</v>
      </c>
      <c r="J17" s="48">
        <f t="shared" si="3"/>
        <v>53254.86547538227</v>
      </c>
      <c r="K17" s="48">
        <f t="shared" si="3"/>
        <v>503424.64</v>
      </c>
      <c r="L17" s="48">
        <f t="shared" si="3"/>
        <v>60907.05</v>
      </c>
      <c r="M17" s="48">
        <f t="shared" si="3"/>
        <v>1314.46</v>
      </c>
      <c r="N17" s="48">
        <f t="shared" si="3"/>
        <v>565646.15</v>
      </c>
      <c r="O17" s="48">
        <f t="shared" si="3"/>
        <v>53254.86547538227</v>
      </c>
      <c r="P17" s="48">
        <f t="shared" si="3"/>
        <v>476049.57000000007</v>
      </c>
      <c r="Q17" s="48">
        <f t="shared" si="3"/>
        <v>432486.31526616029</v>
      </c>
      <c r="R17" s="48">
        <f t="shared" si="3"/>
        <v>9390</v>
      </c>
      <c r="S17" s="48">
        <f t="shared" si="3"/>
        <v>6314.44</v>
      </c>
      <c r="T17" s="48">
        <f t="shared" si="3"/>
        <v>3000</v>
      </c>
      <c r="U17" s="48">
        <f t="shared" si="3"/>
        <v>18704.439999999999</v>
      </c>
      <c r="V17" s="48">
        <f t="shared" si="3"/>
        <v>9390</v>
      </c>
      <c r="W17" s="48">
        <f t="shared" si="3"/>
        <v>6314.44</v>
      </c>
      <c r="X17" s="48">
        <f t="shared" si="3"/>
        <v>3000</v>
      </c>
      <c r="Y17" s="48">
        <f t="shared" si="3"/>
        <v>18704.439999999999</v>
      </c>
      <c r="Z17" s="48">
        <f t="shared" si="3"/>
        <v>19720.590000000007</v>
      </c>
      <c r="AA17" s="191">
        <f t="shared" si="3"/>
        <v>19720.590000000007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192">
        <v>31205</v>
      </c>
      <c r="D18" s="49">
        <v>151</v>
      </c>
      <c r="E18" s="49">
        <v>690</v>
      </c>
      <c r="F18" s="49">
        <f>SUM(C18:E18)</f>
        <v>32046</v>
      </c>
      <c r="G18" s="85">
        <v>26764</v>
      </c>
      <c r="H18" s="34"/>
      <c r="I18" s="85">
        <v>500908.90165398701</v>
      </c>
      <c r="J18" s="85">
        <v>53254.86547538227</v>
      </c>
      <c r="K18" s="85">
        <v>418122.56</v>
      </c>
      <c r="L18" s="85">
        <v>1174.29</v>
      </c>
      <c r="M18" s="85">
        <v>1134.46</v>
      </c>
      <c r="N18" s="61">
        <f>SUM(K18:M18)</f>
        <v>420431.31</v>
      </c>
      <c r="O18" s="85">
        <v>53254.86547538227</v>
      </c>
      <c r="P18" s="85">
        <v>329538.79000000004</v>
      </c>
      <c r="Q18" s="85">
        <v>285975.53526616027</v>
      </c>
      <c r="R18" s="85">
        <v>3300</v>
      </c>
      <c r="S18" s="85">
        <v>0</v>
      </c>
      <c r="T18" s="85">
        <v>3000</v>
      </c>
      <c r="U18" s="49">
        <f>SUM(R18:T18)</f>
        <v>6300</v>
      </c>
      <c r="V18" s="85">
        <v>3300</v>
      </c>
      <c r="W18" s="85">
        <v>0</v>
      </c>
      <c r="X18" s="85">
        <v>3000</v>
      </c>
      <c r="Y18" s="49">
        <f>SUM(V18:X18)</f>
        <v>6300</v>
      </c>
      <c r="Z18" s="85">
        <v>7816.1500000000087</v>
      </c>
      <c r="AA18" s="86">
        <v>7816.1500000000087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193">
        <v>1158</v>
      </c>
      <c r="D19" s="50">
        <v>2184</v>
      </c>
      <c r="E19" s="50">
        <v>4</v>
      </c>
      <c r="F19" s="50">
        <f>SUM(C19:E19)</f>
        <v>3346</v>
      </c>
      <c r="G19" s="88">
        <v>3632</v>
      </c>
      <c r="H19" s="33"/>
      <c r="I19" s="88">
        <v>183561.67240000106</v>
      </c>
      <c r="J19" s="88">
        <v>0</v>
      </c>
      <c r="K19" s="88">
        <v>85302.080000000002</v>
      </c>
      <c r="L19" s="88">
        <v>59732.76</v>
      </c>
      <c r="M19" s="88">
        <v>180</v>
      </c>
      <c r="N19" s="62">
        <f>SUM(K19:M19)</f>
        <v>145214.84</v>
      </c>
      <c r="O19" s="88">
        <v>0</v>
      </c>
      <c r="P19" s="88">
        <v>146510.78</v>
      </c>
      <c r="Q19" s="88">
        <v>146510.78</v>
      </c>
      <c r="R19" s="88">
        <v>6090</v>
      </c>
      <c r="S19" s="88">
        <v>6314.44</v>
      </c>
      <c r="T19" s="88">
        <v>0</v>
      </c>
      <c r="U19" s="50">
        <f>SUM(R19:T19)</f>
        <v>12404.439999999999</v>
      </c>
      <c r="V19" s="88">
        <v>6090</v>
      </c>
      <c r="W19" s="88">
        <v>6314.44</v>
      </c>
      <c r="X19" s="88">
        <v>0</v>
      </c>
      <c r="Y19" s="50">
        <f>SUM(V19:X19)</f>
        <v>12404.439999999999</v>
      </c>
      <c r="Z19" s="88">
        <v>11904.439999999999</v>
      </c>
      <c r="AA19" s="89">
        <v>11904.439999999999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194">
        <v>60029</v>
      </c>
      <c r="D20" s="51">
        <v>5086</v>
      </c>
      <c r="E20" s="51">
        <v>13082</v>
      </c>
      <c r="F20" s="51">
        <f>SUM(C20:E20)</f>
        <v>78197</v>
      </c>
      <c r="G20" s="91">
        <v>66104</v>
      </c>
      <c r="H20" s="32"/>
      <c r="I20" s="91">
        <v>37658258.721944742</v>
      </c>
      <c r="J20" s="91">
        <v>0</v>
      </c>
      <c r="K20" s="91">
        <v>26480621.760000002</v>
      </c>
      <c r="L20" s="91">
        <v>2636198.66</v>
      </c>
      <c r="M20" s="91">
        <v>4016634.39</v>
      </c>
      <c r="N20" s="63">
        <f>SUM(K20:M20)</f>
        <v>33133454.810000002</v>
      </c>
      <c r="O20" s="91">
        <v>0</v>
      </c>
      <c r="P20" s="91">
        <v>27869361.530000005</v>
      </c>
      <c r="Q20" s="91">
        <v>27869361.530000005</v>
      </c>
      <c r="R20" s="91">
        <v>16817008.710000001</v>
      </c>
      <c r="S20" s="91">
        <v>910436.43</v>
      </c>
      <c r="T20" s="91">
        <v>3953010.49</v>
      </c>
      <c r="U20" s="51">
        <f>SUM(R20:T20)</f>
        <v>21680455.630000003</v>
      </c>
      <c r="V20" s="91">
        <v>16817008.710000001</v>
      </c>
      <c r="W20" s="91">
        <v>910436.43</v>
      </c>
      <c r="X20" s="91">
        <v>3953010.49</v>
      </c>
      <c r="Y20" s="51">
        <f>SUM(V20:X20)</f>
        <v>21680455.630000003</v>
      </c>
      <c r="Z20" s="91">
        <v>22210091.180000003</v>
      </c>
      <c r="AA20" s="92">
        <v>22210091.180000003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190">
        <f t="shared" ref="C21:AA21" si="5">SUM(C22:C23)</f>
        <v>1933</v>
      </c>
      <c r="D21" s="48">
        <f t="shared" si="5"/>
        <v>2227</v>
      </c>
      <c r="E21" s="48">
        <f t="shared" si="5"/>
        <v>9</v>
      </c>
      <c r="F21" s="48">
        <f>SUM(F22:F23)</f>
        <v>4169</v>
      </c>
      <c r="G21" s="48">
        <f t="shared" si="5"/>
        <v>4596</v>
      </c>
      <c r="H21" s="48">
        <f t="shared" si="5"/>
        <v>4169</v>
      </c>
      <c r="I21" s="48">
        <f t="shared" si="5"/>
        <v>4999352.0324620269</v>
      </c>
      <c r="J21" s="48">
        <f t="shared" si="5"/>
        <v>229285.80522317809</v>
      </c>
      <c r="K21" s="48">
        <f t="shared" si="5"/>
        <v>1752592.11</v>
      </c>
      <c r="L21" s="48">
        <f t="shared" si="5"/>
        <v>2392483.21</v>
      </c>
      <c r="M21" s="48">
        <f t="shared" si="5"/>
        <v>11527.96</v>
      </c>
      <c r="N21" s="48">
        <f t="shared" si="5"/>
        <v>4156603.2800000003</v>
      </c>
      <c r="O21" s="48">
        <f t="shared" si="5"/>
        <v>229285.80522317809</v>
      </c>
      <c r="P21" s="48">
        <f t="shared" si="5"/>
        <v>3995264.12</v>
      </c>
      <c r="Q21" s="48">
        <f t="shared" si="5"/>
        <v>3776917.2678431934</v>
      </c>
      <c r="R21" s="48">
        <f t="shared" si="5"/>
        <v>1256062.25</v>
      </c>
      <c r="S21" s="48">
        <f t="shared" si="5"/>
        <v>2140395.62</v>
      </c>
      <c r="T21" s="48">
        <f t="shared" si="5"/>
        <v>0</v>
      </c>
      <c r="U21" s="48">
        <f t="shared" si="5"/>
        <v>3396457.87</v>
      </c>
      <c r="V21" s="48">
        <f t="shared" si="5"/>
        <v>1193257.6100000001</v>
      </c>
      <c r="W21" s="48">
        <f t="shared" si="5"/>
        <v>2140395.62</v>
      </c>
      <c r="X21" s="48">
        <f t="shared" si="5"/>
        <v>0</v>
      </c>
      <c r="Y21" s="48">
        <f t="shared" si="5"/>
        <v>3333653.2300000004</v>
      </c>
      <c r="Z21" s="48">
        <f t="shared" si="5"/>
        <v>2843029.0256000003</v>
      </c>
      <c r="AA21" s="191">
        <f t="shared" si="5"/>
        <v>2779424.3856000002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86">
        <v>1933</v>
      </c>
      <c r="D22" s="44">
        <v>2227</v>
      </c>
      <c r="E22" s="44">
        <v>9</v>
      </c>
      <c r="F22" s="44">
        <f>SUM(C22:E22)</f>
        <v>4169</v>
      </c>
      <c r="G22" s="73">
        <v>4596</v>
      </c>
      <c r="H22" s="73">
        <v>4169</v>
      </c>
      <c r="I22" s="73">
        <v>4999352.0324620269</v>
      </c>
      <c r="J22" s="73">
        <v>229285.80522317809</v>
      </c>
      <c r="K22" s="73">
        <v>1752592.11</v>
      </c>
      <c r="L22" s="73">
        <v>2392483.21</v>
      </c>
      <c r="M22" s="73">
        <v>11527.96</v>
      </c>
      <c r="N22" s="57">
        <f>SUM(K22:M22)</f>
        <v>4156603.2800000003</v>
      </c>
      <c r="O22" s="73">
        <v>229285.80522317809</v>
      </c>
      <c r="P22" s="73">
        <v>3995264.12</v>
      </c>
      <c r="Q22" s="73">
        <v>3776917.2678431934</v>
      </c>
      <c r="R22" s="73">
        <v>1256062.25</v>
      </c>
      <c r="S22" s="73">
        <v>2140395.62</v>
      </c>
      <c r="T22" s="73">
        <v>0</v>
      </c>
      <c r="U22" s="44">
        <f>SUM(R22:T22)</f>
        <v>3396457.87</v>
      </c>
      <c r="V22" s="73">
        <v>1193257.6100000001</v>
      </c>
      <c r="W22" s="73">
        <v>2140395.62</v>
      </c>
      <c r="X22" s="73">
        <v>0</v>
      </c>
      <c r="Y22" s="44">
        <f>SUM(V22:X22)</f>
        <v>3333653.2300000004</v>
      </c>
      <c r="Z22" s="73">
        <v>2843029.0256000003</v>
      </c>
      <c r="AA22" s="74">
        <v>2779424.3856000002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195">
        <f t="shared" ref="C24:AA24" si="7">SUM(C25:C27)</f>
        <v>7254</v>
      </c>
      <c r="D24" s="52">
        <f t="shared" si="7"/>
        <v>331825</v>
      </c>
      <c r="E24" s="52">
        <f t="shared" si="7"/>
        <v>9</v>
      </c>
      <c r="F24" s="52">
        <f>SUM(F25:F27)</f>
        <v>339088</v>
      </c>
      <c r="G24" s="52">
        <f t="shared" si="7"/>
        <v>45195</v>
      </c>
      <c r="H24" s="52">
        <f t="shared" si="7"/>
        <v>339049</v>
      </c>
      <c r="I24" s="52">
        <f t="shared" si="7"/>
        <v>1621128.4027907762</v>
      </c>
      <c r="J24" s="52">
        <f t="shared" si="7"/>
        <v>0</v>
      </c>
      <c r="K24" s="52">
        <f t="shared" si="7"/>
        <v>364373.39777777781</v>
      </c>
      <c r="L24" s="52">
        <f t="shared" si="7"/>
        <v>1128843.5700000008</v>
      </c>
      <c r="M24" s="52">
        <f t="shared" si="7"/>
        <v>1470.09</v>
      </c>
      <c r="N24" s="52">
        <f t="shared" si="7"/>
        <v>1494687.0577777787</v>
      </c>
      <c r="O24" s="52">
        <f t="shared" si="7"/>
        <v>0</v>
      </c>
      <c r="P24" s="52">
        <f t="shared" si="7"/>
        <v>1467377.2459126788</v>
      </c>
      <c r="Q24" s="52">
        <f t="shared" si="7"/>
        <v>1467377.2459126788</v>
      </c>
      <c r="R24" s="52">
        <f t="shared" si="7"/>
        <v>280127.28346405231</v>
      </c>
      <c r="S24" s="52">
        <f t="shared" si="7"/>
        <v>399206.78898692812</v>
      </c>
      <c r="T24" s="52">
        <f t="shared" si="7"/>
        <v>0</v>
      </c>
      <c r="U24" s="52">
        <f t="shared" si="7"/>
        <v>679334.07245098043</v>
      </c>
      <c r="V24" s="52">
        <f t="shared" si="7"/>
        <v>280127.28346405231</v>
      </c>
      <c r="W24" s="52">
        <f t="shared" si="7"/>
        <v>399206.78898692812</v>
      </c>
      <c r="X24" s="52">
        <f t="shared" si="7"/>
        <v>0</v>
      </c>
      <c r="Y24" s="52">
        <f t="shared" si="7"/>
        <v>679334.07245098043</v>
      </c>
      <c r="Z24" s="52">
        <f t="shared" si="7"/>
        <v>663717.89310457523</v>
      </c>
      <c r="AA24" s="196">
        <f t="shared" si="7"/>
        <v>663717.89310457523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86">
        <v>5282</v>
      </c>
      <c r="D25" s="44">
        <v>329595</v>
      </c>
      <c r="E25" s="44">
        <v>0</v>
      </c>
      <c r="F25" s="44">
        <f>SUM(C25:E25)</f>
        <v>334877</v>
      </c>
      <c r="G25" s="73">
        <v>40583</v>
      </c>
      <c r="H25" s="73">
        <v>334877</v>
      </c>
      <c r="I25" s="73">
        <v>942149.27777777868</v>
      </c>
      <c r="J25" s="73">
        <v>0</v>
      </c>
      <c r="K25" s="73">
        <v>49196.77777777781</v>
      </c>
      <c r="L25" s="73">
        <v>892952.5000000007</v>
      </c>
      <c r="M25" s="73">
        <v>0</v>
      </c>
      <c r="N25" s="57">
        <f>SUM(K25:M25)</f>
        <v>942149.27777777845</v>
      </c>
      <c r="O25" s="73">
        <v>0</v>
      </c>
      <c r="P25" s="73">
        <v>905515.96591267874</v>
      </c>
      <c r="Q25" s="73">
        <v>905515.96591267874</v>
      </c>
      <c r="R25" s="73">
        <v>1970.8434640522892</v>
      </c>
      <c r="S25" s="73">
        <v>79254.068986928163</v>
      </c>
      <c r="T25" s="73">
        <v>0</v>
      </c>
      <c r="U25" s="44">
        <f>SUM(R25:T25)</f>
        <v>81224.912450980453</v>
      </c>
      <c r="V25" s="73">
        <v>1970.8434640522892</v>
      </c>
      <c r="W25" s="73">
        <v>79254.068986928163</v>
      </c>
      <c r="X25" s="73">
        <v>0</v>
      </c>
      <c r="Y25" s="44">
        <f>SUM(V25:X25)</f>
        <v>81224.912450980453</v>
      </c>
      <c r="Z25" s="73">
        <v>68570.463104575232</v>
      </c>
      <c r="AA25" s="74">
        <v>68570.463104575232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1933</v>
      </c>
      <c r="D26" s="107">
        <v>2230</v>
      </c>
      <c r="E26" s="107">
        <v>9</v>
      </c>
      <c r="F26" s="107">
        <f>SUM(C26:E26)</f>
        <v>4172</v>
      </c>
      <c r="G26" s="107">
        <v>4602</v>
      </c>
      <c r="H26" s="73">
        <v>4172</v>
      </c>
      <c r="I26" s="107">
        <v>611263.77529999753</v>
      </c>
      <c r="J26" s="107">
        <v>0</v>
      </c>
      <c r="K26" s="107">
        <v>263447.5</v>
      </c>
      <c r="L26" s="107">
        <v>235891.07</v>
      </c>
      <c r="M26" s="107">
        <v>1470.09</v>
      </c>
      <c r="N26" s="42">
        <f>SUM(K26:M26)</f>
        <v>500808.66000000003</v>
      </c>
      <c r="O26" s="107">
        <v>0</v>
      </c>
      <c r="P26" s="107">
        <v>497004.81000000006</v>
      </c>
      <c r="Q26" s="107">
        <v>497004.81000000006</v>
      </c>
      <c r="R26" s="107">
        <v>246637.1</v>
      </c>
      <c r="S26" s="107">
        <v>319952.71999999997</v>
      </c>
      <c r="T26" s="107">
        <v>0</v>
      </c>
      <c r="U26" s="107">
        <f>SUM(R26:T26)</f>
        <v>566589.81999999995</v>
      </c>
      <c r="V26" s="107">
        <v>246637.1</v>
      </c>
      <c r="W26" s="107">
        <v>319952.71999999997</v>
      </c>
      <c r="X26" s="107">
        <v>0</v>
      </c>
      <c r="Y26" s="107">
        <f>SUM(V26:X26)</f>
        <v>566589.81999999995</v>
      </c>
      <c r="Z26" s="107">
        <v>553653.78999999992</v>
      </c>
      <c r="AA26" s="108">
        <v>553653.78999999992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197">
        <v>39</v>
      </c>
      <c r="D27" s="53">
        <v>0</v>
      </c>
      <c r="E27" s="53">
        <v>0</v>
      </c>
      <c r="F27" s="53">
        <f>SUM(C27:E27)</f>
        <v>39</v>
      </c>
      <c r="G27" s="99">
        <v>10</v>
      </c>
      <c r="H27" s="33"/>
      <c r="I27" s="99">
        <v>67715.349713000003</v>
      </c>
      <c r="J27" s="99">
        <v>0</v>
      </c>
      <c r="K27" s="99">
        <v>51729.120000000003</v>
      </c>
      <c r="L27" s="99">
        <v>0</v>
      </c>
      <c r="M27" s="99">
        <v>0</v>
      </c>
      <c r="N27" s="64">
        <f>SUM(K27:M27)</f>
        <v>51729.120000000003</v>
      </c>
      <c r="O27" s="99">
        <v>0</v>
      </c>
      <c r="P27" s="99">
        <v>64856.47</v>
      </c>
      <c r="Q27" s="99">
        <v>64856.47</v>
      </c>
      <c r="R27" s="99">
        <v>31519.34</v>
      </c>
      <c r="S27" s="99">
        <v>0</v>
      </c>
      <c r="T27" s="99">
        <v>0</v>
      </c>
      <c r="U27" s="53">
        <f>SUM(R27:T27)</f>
        <v>31519.34</v>
      </c>
      <c r="V27" s="99">
        <v>31519.34</v>
      </c>
      <c r="W27" s="99">
        <v>0</v>
      </c>
      <c r="X27" s="99">
        <v>0</v>
      </c>
      <c r="Y27" s="53">
        <f>SUM(V27:X27)</f>
        <v>31519.34</v>
      </c>
      <c r="Z27" s="99">
        <v>41493.64</v>
      </c>
      <c r="AA27" s="100">
        <v>41493.64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194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198">
        <v>1</v>
      </c>
      <c r="D29" s="54">
        <v>0</v>
      </c>
      <c r="E29" s="54">
        <v>0</v>
      </c>
      <c r="F29" s="54">
        <f>SUM(C29:E29)</f>
        <v>1</v>
      </c>
      <c r="G29" s="14">
        <v>0</v>
      </c>
      <c r="H29" s="37">
        <v>1</v>
      </c>
      <c r="I29" s="14">
        <v>15433.762500000001</v>
      </c>
      <c r="J29" s="14">
        <v>0</v>
      </c>
      <c r="K29" s="14">
        <v>0</v>
      </c>
      <c r="L29" s="14">
        <v>0</v>
      </c>
      <c r="M29" s="14">
        <v>0</v>
      </c>
      <c r="N29" s="65">
        <f>SUM(K29:M29)</f>
        <v>0</v>
      </c>
      <c r="O29" s="14">
        <v>0</v>
      </c>
      <c r="P29" s="14">
        <v>24421.503792</v>
      </c>
      <c r="Q29" s="14">
        <v>2818.5773536438337</v>
      </c>
      <c r="R29" s="14">
        <v>9667</v>
      </c>
      <c r="S29" s="14">
        <v>0</v>
      </c>
      <c r="T29" s="14">
        <v>0</v>
      </c>
      <c r="U29" s="54">
        <f>SUM(R29:T29)</f>
        <v>9667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270894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195">
        <f t="shared" ref="C30:AA30" si="9">SUM(C31:C32)</f>
        <v>1</v>
      </c>
      <c r="D30" s="52">
        <f t="shared" si="9"/>
        <v>0</v>
      </c>
      <c r="E30" s="52">
        <f t="shared" si="9"/>
        <v>0</v>
      </c>
      <c r="F30" s="52">
        <f>SUM(F31:F32)</f>
        <v>1</v>
      </c>
      <c r="G30" s="52">
        <f t="shared" si="9"/>
        <v>0</v>
      </c>
      <c r="H30" s="32"/>
      <c r="I30" s="52">
        <f t="shared" si="9"/>
        <v>15196.32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0.01</v>
      </c>
      <c r="Q30" s="52">
        <f t="shared" si="9"/>
        <v>0.01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196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1</v>
      </c>
      <c r="D32" s="113">
        <v>0</v>
      </c>
      <c r="E32" s="113">
        <v>0</v>
      </c>
      <c r="F32" s="113">
        <f>SUM(C32:E32)</f>
        <v>1</v>
      </c>
      <c r="G32" s="113">
        <v>0</v>
      </c>
      <c r="H32" s="105"/>
      <c r="I32" s="113">
        <v>15196.32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0.01</v>
      </c>
      <c r="Q32" s="113">
        <v>0.01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194">
        <v>2</v>
      </c>
      <c r="D33" s="51">
        <v>0</v>
      </c>
      <c r="E33" s="51">
        <v>0</v>
      </c>
      <c r="F33" s="51">
        <f>SUM(C33:E33)</f>
        <v>2</v>
      </c>
      <c r="G33" s="91">
        <v>2</v>
      </c>
      <c r="H33" s="91">
        <v>2</v>
      </c>
      <c r="I33" s="91">
        <v>22382.97</v>
      </c>
      <c r="J33" s="91">
        <v>13247.825999999999</v>
      </c>
      <c r="K33" s="91">
        <v>22382.97</v>
      </c>
      <c r="L33" s="91">
        <v>0</v>
      </c>
      <c r="M33" s="91">
        <v>0</v>
      </c>
      <c r="N33" s="63">
        <f>SUM(K33:M33)</f>
        <v>22382.97</v>
      </c>
      <c r="O33" s="91">
        <v>13247.825999999999</v>
      </c>
      <c r="P33" s="91">
        <v>7988.3600000000006</v>
      </c>
      <c r="Q33" s="91">
        <v>1754.2225260273981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0</v>
      </c>
      <c r="AA33" s="92">
        <v>0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195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196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192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199">
        <v>556</v>
      </c>
      <c r="D37" s="55">
        <v>2</v>
      </c>
      <c r="E37" s="55">
        <v>0</v>
      </c>
      <c r="F37" s="55">
        <f>SUM(C37:E37)</f>
        <v>558</v>
      </c>
      <c r="G37" s="97">
        <v>86</v>
      </c>
      <c r="H37" s="35"/>
      <c r="I37" s="97">
        <v>537316.33001799893</v>
      </c>
      <c r="J37" s="97">
        <v>108999.25536</v>
      </c>
      <c r="K37" s="97">
        <v>507151.6</v>
      </c>
      <c r="L37" s="97">
        <v>393.26</v>
      </c>
      <c r="M37" s="97">
        <v>0</v>
      </c>
      <c r="N37" s="66">
        <f>SUM(K37:M37)</f>
        <v>507544.86</v>
      </c>
      <c r="O37" s="97">
        <v>108999.25536</v>
      </c>
      <c r="P37" s="97">
        <v>375765.41000000003</v>
      </c>
      <c r="Q37" s="97">
        <v>270379.44370192953</v>
      </c>
      <c r="R37" s="97">
        <v>113201.82</v>
      </c>
      <c r="S37" s="97">
        <v>0</v>
      </c>
      <c r="T37" s="97">
        <v>0</v>
      </c>
      <c r="U37" s="55">
        <f>SUM(R37:T37)</f>
        <v>113201.82</v>
      </c>
      <c r="V37" s="97">
        <v>113201.82</v>
      </c>
      <c r="W37" s="97">
        <v>0</v>
      </c>
      <c r="X37" s="97">
        <v>0</v>
      </c>
      <c r="Y37" s="55">
        <f>SUM(V37:X37)</f>
        <v>113201.82</v>
      </c>
      <c r="Z37" s="97">
        <v>5560.1800000000076</v>
      </c>
      <c r="AA37" s="98">
        <v>5560.1800000000076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194">
        <v>1788</v>
      </c>
      <c r="D38" s="51">
        <v>1383</v>
      </c>
      <c r="E38" s="51">
        <v>0</v>
      </c>
      <c r="F38" s="51">
        <f>SUM(C38:E38)</f>
        <v>3171</v>
      </c>
      <c r="G38" s="91">
        <v>3650</v>
      </c>
      <c r="H38" s="36"/>
      <c r="I38" s="91">
        <v>2181049.3590689977</v>
      </c>
      <c r="J38" s="91">
        <v>592032.68006673257</v>
      </c>
      <c r="K38" s="91">
        <v>1967013.68</v>
      </c>
      <c r="L38" s="91">
        <v>60484.1</v>
      </c>
      <c r="M38" s="91">
        <v>0</v>
      </c>
      <c r="N38" s="63">
        <f>SUM(K38:M38)</f>
        <v>2027497.78</v>
      </c>
      <c r="O38" s="91">
        <v>592032.68006673257</v>
      </c>
      <c r="P38" s="91">
        <v>1763742.1199999999</v>
      </c>
      <c r="Q38" s="91">
        <v>1210965.4910569554</v>
      </c>
      <c r="R38" s="91">
        <v>76149.429999999993</v>
      </c>
      <c r="S38" s="91">
        <v>115</v>
      </c>
      <c r="T38" s="91">
        <v>0</v>
      </c>
      <c r="U38" s="51">
        <f>SUM(R38:T38)</f>
        <v>76264.429999999993</v>
      </c>
      <c r="V38" s="91">
        <v>76149.429999999993</v>
      </c>
      <c r="W38" s="91">
        <v>115</v>
      </c>
      <c r="X38" s="91">
        <v>0</v>
      </c>
      <c r="Y38" s="51">
        <f>SUM(V38:X38)</f>
        <v>76264.429999999993</v>
      </c>
      <c r="Z38" s="91">
        <v>130653.21000000002</v>
      </c>
      <c r="AA38" s="92">
        <v>130653.2099999999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194">
        <v>1946</v>
      </c>
      <c r="D39" s="51">
        <v>2228</v>
      </c>
      <c r="E39" s="51">
        <v>9</v>
      </c>
      <c r="F39" s="51">
        <f>SUM(C39:E39)</f>
        <v>4183</v>
      </c>
      <c r="G39" s="91">
        <v>4608</v>
      </c>
      <c r="H39" s="36"/>
      <c r="I39" s="91">
        <v>32232.604200000009</v>
      </c>
      <c r="J39" s="91">
        <v>0</v>
      </c>
      <c r="K39" s="91">
        <v>8395.73</v>
      </c>
      <c r="L39" s="91">
        <v>18530.240000000002</v>
      </c>
      <c r="M39" s="91">
        <v>19.57</v>
      </c>
      <c r="N39" s="63">
        <f>SUM(K39:M39)</f>
        <v>26945.54</v>
      </c>
      <c r="O39" s="91">
        <v>0</v>
      </c>
      <c r="P39" s="91">
        <v>29288.99</v>
      </c>
      <c r="Q39" s="91">
        <v>29288.99</v>
      </c>
      <c r="R39" s="91">
        <v>32448</v>
      </c>
      <c r="S39" s="91">
        <v>34740</v>
      </c>
      <c r="T39" s="91">
        <v>0</v>
      </c>
      <c r="U39" s="51">
        <f>SUM(R39:T39)</f>
        <v>67188</v>
      </c>
      <c r="V39" s="91">
        <v>32448</v>
      </c>
      <c r="W39" s="91">
        <v>34740</v>
      </c>
      <c r="X39" s="91">
        <v>0</v>
      </c>
      <c r="Y39" s="51">
        <f>SUM(V39:X39)</f>
        <v>67188</v>
      </c>
      <c r="Z39" s="91">
        <v>68456.954000000012</v>
      </c>
      <c r="AA39" s="92">
        <v>68456.954000000012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195">
        <f t="shared" ref="C40:AA40" si="13">SUM(C41:C43)</f>
        <v>4619</v>
      </c>
      <c r="D40" s="52">
        <f t="shared" si="13"/>
        <v>10</v>
      </c>
      <c r="E40" s="52">
        <f t="shared" si="13"/>
        <v>0</v>
      </c>
      <c r="F40" s="52">
        <f>SUM(F41:F43)</f>
        <v>4629</v>
      </c>
      <c r="G40" s="52">
        <f t="shared" si="13"/>
        <v>1606</v>
      </c>
      <c r="H40" s="36"/>
      <c r="I40" s="52">
        <f t="shared" si="13"/>
        <v>2865516.0304999999</v>
      </c>
      <c r="J40" s="52">
        <f t="shared" si="13"/>
        <v>1709810.2060040114</v>
      </c>
      <c r="K40" s="52">
        <f t="shared" si="13"/>
        <v>2738163.49</v>
      </c>
      <c r="L40" s="52">
        <f t="shared" si="13"/>
        <v>3370</v>
      </c>
      <c r="M40" s="52">
        <f t="shared" si="13"/>
        <v>0</v>
      </c>
      <c r="N40" s="52">
        <f t="shared" si="13"/>
        <v>2741533.49</v>
      </c>
      <c r="O40" s="52">
        <f t="shared" si="13"/>
        <v>1709810.2060040114</v>
      </c>
      <c r="P40" s="52">
        <f t="shared" si="13"/>
        <v>2798194.63</v>
      </c>
      <c r="Q40" s="52">
        <f t="shared" si="13"/>
        <v>1103655.0645543041</v>
      </c>
      <c r="R40" s="52">
        <f t="shared" si="13"/>
        <v>1612812.34</v>
      </c>
      <c r="S40" s="52">
        <f t="shared" si="13"/>
        <v>871992.2</v>
      </c>
      <c r="T40" s="52">
        <f t="shared" si="13"/>
        <v>0</v>
      </c>
      <c r="U40" s="52">
        <f t="shared" si="13"/>
        <v>2484804.54</v>
      </c>
      <c r="V40" s="52">
        <f t="shared" si="13"/>
        <v>132410.07000000018</v>
      </c>
      <c r="W40" s="52">
        <f t="shared" si="13"/>
        <v>871992.2</v>
      </c>
      <c r="X40" s="52">
        <f t="shared" si="13"/>
        <v>0</v>
      </c>
      <c r="Y40" s="52">
        <f t="shared" si="13"/>
        <v>1004402.2700000001</v>
      </c>
      <c r="Z40" s="52">
        <f t="shared" si="13"/>
        <v>4416068.4340999983</v>
      </c>
      <c r="AA40" s="196">
        <f t="shared" si="13"/>
        <v>627502.38059999701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200">
        <v>12</v>
      </c>
      <c r="D41" s="56">
        <v>0</v>
      </c>
      <c r="E41" s="56">
        <v>0</v>
      </c>
      <c r="F41" s="56">
        <f>SUM(C41:E41)</f>
        <v>12</v>
      </c>
      <c r="G41" s="102">
        <v>12</v>
      </c>
      <c r="H41" s="34"/>
      <c r="I41" s="102">
        <v>89867.6</v>
      </c>
      <c r="J41" s="102">
        <v>44933.8</v>
      </c>
      <c r="K41" s="102">
        <v>89867.6</v>
      </c>
      <c r="L41" s="102">
        <v>0</v>
      </c>
      <c r="M41" s="102">
        <v>0</v>
      </c>
      <c r="N41" s="67">
        <f>SUM(K41:M41)</f>
        <v>89867.6</v>
      </c>
      <c r="O41" s="102">
        <v>44933.8</v>
      </c>
      <c r="P41" s="102">
        <v>117913.90000000001</v>
      </c>
      <c r="Q41" s="102">
        <v>58956.950576256975</v>
      </c>
      <c r="R41" s="102">
        <v>200000</v>
      </c>
      <c r="S41" s="102">
        <v>0</v>
      </c>
      <c r="T41" s="102">
        <v>0</v>
      </c>
      <c r="U41" s="56">
        <f>SUM(R41:T41)</f>
        <v>200000</v>
      </c>
      <c r="V41" s="102">
        <v>100000</v>
      </c>
      <c r="W41" s="102">
        <v>0</v>
      </c>
      <c r="X41" s="102">
        <v>0</v>
      </c>
      <c r="Y41" s="56">
        <f>SUM(V41:X41)</f>
        <v>100000</v>
      </c>
      <c r="Z41" s="102">
        <v>200000</v>
      </c>
      <c r="AA41" s="103">
        <v>100000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4543</v>
      </c>
      <c r="D42" s="107">
        <v>7</v>
      </c>
      <c r="E42" s="107">
        <v>0</v>
      </c>
      <c r="F42" s="107">
        <f>SUM(C42:E42)</f>
        <v>4550</v>
      </c>
      <c r="G42" s="107">
        <v>1546</v>
      </c>
      <c r="H42" s="105"/>
      <c r="I42" s="107">
        <v>2706684.5729999999</v>
      </c>
      <c r="J42" s="107">
        <v>1631958.8056122204</v>
      </c>
      <c r="K42" s="107">
        <v>2583560.69</v>
      </c>
      <c r="L42" s="107">
        <v>2270</v>
      </c>
      <c r="M42" s="107">
        <v>0</v>
      </c>
      <c r="N42" s="42">
        <f>SUM(K42:M42)</f>
        <v>2585830.69</v>
      </c>
      <c r="O42" s="107">
        <v>1631958.8056122204</v>
      </c>
      <c r="P42" s="107">
        <v>2588410.5499999998</v>
      </c>
      <c r="Q42" s="107">
        <v>998763.02157913288</v>
      </c>
      <c r="R42" s="107">
        <v>1412812.34</v>
      </c>
      <c r="S42" s="107">
        <v>0</v>
      </c>
      <c r="T42" s="107">
        <v>0</v>
      </c>
      <c r="U42" s="107">
        <f>SUM(R42:T42)</f>
        <v>1412812.34</v>
      </c>
      <c r="V42" s="107">
        <v>706406.17000000016</v>
      </c>
      <c r="W42" s="107">
        <v>0</v>
      </c>
      <c r="X42" s="107">
        <v>0</v>
      </c>
      <c r="Y42" s="107">
        <f>SUM(V42:X42)</f>
        <v>706406.17000000016</v>
      </c>
      <c r="Z42" s="107">
        <v>3377606.6340999985</v>
      </c>
      <c r="AA42" s="108">
        <v>346271.48059999698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197">
        <v>64</v>
      </c>
      <c r="D43" s="53">
        <v>3</v>
      </c>
      <c r="E43" s="53">
        <v>0</v>
      </c>
      <c r="F43" s="53">
        <f>SUM(C43:E43)</f>
        <v>67</v>
      </c>
      <c r="G43" s="99">
        <v>48</v>
      </c>
      <c r="H43" s="33"/>
      <c r="I43" s="99">
        <v>68963.857500000013</v>
      </c>
      <c r="J43" s="99">
        <v>32917.600391791049</v>
      </c>
      <c r="K43" s="99">
        <v>64735.199999999997</v>
      </c>
      <c r="L43" s="99">
        <v>1100</v>
      </c>
      <c r="M43" s="99">
        <v>0</v>
      </c>
      <c r="N43" s="64">
        <f>SUM(K43:M43)</f>
        <v>65835.199999999997</v>
      </c>
      <c r="O43" s="99">
        <v>32917.600391791049</v>
      </c>
      <c r="P43" s="99">
        <v>91870.18</v>
      </c>
      <c r="Q43" s="99">
        <v>45935.092398914232</v>
      </c>
      <c r="R43" s="99">
        <v>0</v>
      </c>
      <c r="S43" s="99">
        <v>871992.2</v>
      </c>
      <c r="T43" s="99">
        <v>0</v>
      </c>
      <c r="U43" s="53">
        <f>SUM(R43:T43)</f>
        <v>871992.2</v>
      </c>
      <c r="V43" s="99">
        <v>-673996.1</v>
      </c>
      <c r="W43" s="99">
        <v>871992.2</v>
      </c>
      <c r="X43" s="99">
        <v>0</v>
      </c>
      <c r="Y43" s="53">
        <f>SUM(V43:X43)</f>
        <v>197996.09999999998</v>
      </c>
      <c r="Z43" s="99">
        <v>838461.79999999993</v>
      </c>
      <c r="AA43" s="100">
        <v>181230.89999999997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194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-1214.4110490000021</v>
      </c>
      <c r="AA44" s="92">
        <v>-1214.4110490000021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195">
        <f t="shared" ref="C45:AA45" si="15">SUM(C46:C48)</f>
        <v>2843</v>
      </c>
      <c r="D45" s="52">
        <f t="shared" si="15"/>
        <v>167</v>
      </c>
      <c r="E45" s="52">
        <f t="shared" si="15"/>
        <v>146</v>
      </c>
      <c r="F45" s="52">
        <f>SUM(F46:F48)</f>
        <v>3156</v>
      </c>
      <c r="G45" s="52">
        <f t="shared" si="15"/>
        <v>3262</v>
      </c>
      <c r="H45" s="36"/>
      <c r="I45" s="52">
        <f t="shared" si="15"/>
        <v>1305818.0162500003</v>
      </c>
      <c r="J45" s="52">
        <f t="shared" si="15"/>
        <v>117971.36881830965</v>
      </c>
      <c r="K45" s="52">
        <f t="shared" si="15"/>
        <v>1203635.48</v>
      </c>
      <c r="L45" s="52">
        <f t="shared" si="15"/>
        <v>29111.440000000002</v>
      </c>
      <c r="M45" s="52">
        <f t="shared" si="15"/>
        <v>6895.23</v>
      </c>
      <c r="N45" s="52">
        <f t="shared" si="15"/>
        <v>1239642.1499999999</v>
      </c>
      <c r="O45" s="52">
        <f t="shared" si="15"/>
        <v>117971.36881830965</v>
      </c>
      <c r="P45" s="52">
        <f t="shared" si="15"/>
        <v>1172461.8199999998</v>
      </c>
      <c r="Q45" s="52">
        <f t="shared" si="15"/>
        <v>1111330.0924686899</v>
      </c>
      <c r="R45" s="52">
        <f t="shared" si="15"/>
        <v>0</v>
      </c>
      <c r="S45" s="52">
        <f t="shared" si="15"/>
        <v>0</v>
      </c>
      <c r="T45" s="52">
        <f t="shared" si="15"/>
        <v>0</v>
      </c>
      <c r="U45" s="52">
        <f t="shared" si="15"/>
        <v>0</v>
      </c>
      <c r="V45" s="52">
        <f t="shared" si="15"/>
        <v>0</v>
      </c>
      <c r="W45" s="52">
        <f t="shared" si="15"/>
        <v>0</v>
      </c>
      <c r="X45" s="52">
        <f t="shared" si="15"/>
        <v>0</v>
      </c>
      <c r="Y45" s="52">
        <f t="shared" si="15"/>
        <v>0</v>
      </c>
      <c r="Z45" s="52">
        <f t="shared" si="15"/>
        <v>-440.01426599999104</v>
      </c>
      <c r="AA45" s="196">
        <f t="shared" si="15"/>
        <v>-440.01426599999104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2596</v>
      </c>
      <c r="D46" s="110">
        <v>110</v>
      </c>
      <c r="E46" s="110">
        <v>145</v>
      </c>
      <c r="F46" s="110">
        <f>SUM(C46:E46)</f>
        <v>2851</v>
      </c>
      <c r="G46" s="110">
        <v>2999</v>
      </c>
      <c r="H46" s="34"/>
      <c r="I46" s="110">
        <v>365767.04170000006</v>
      </c>
      <c r="J46" s="110">
        <v>92388.979940000005</v>
      </c>
      <c r="K46" s="110">
        <v>282524.78999999998</v>
      </c>
      <c r="L46" s="110">
        <v>24887.93</v>
      </c>
      <c r="M46" s="110">
        <v>6195.23</v>
      </c>
      <c r="N46" s="43">
        <f>SUM(K46:M46)</f>
        <v>313607.94999999995</v>
      </c>
      <c r="O46" s="110">
        <v>92388.979940000005</v>
      </c>
      <c r="P46" s="110">
        <v>286460.42999999993</v>
      </c>
      <c r="Q46" s="110">
        <v>237706.85604102691</v>
      </c>
      <c r="R46" s="110">
        <v>0</v>
      </c>
      <c r="S46" s="110">
        <v>0</v>
      </c>
      <c r="T46" s="110">
        <v>0</v>
      </c>
      <c r="U46" s="110">
        <f>SUM(R46:T46)</f>
        <v>0</v>
      </c>
      <c r="V46" s="110">
        <v>0</v>
      </c>
      <c r="W46" s="110">
        <v>0</v>
      </c>
      <c r="X46" s="110">
        <v>0</v>
      </c>
      <c r="Y46" s="110">
        <f>SUM(V46:X46)</f>
        <v>0</v>
      </c>
      <c r="Z46" s="110">
        <v>0.90000000000145519</v>
      </c>
      <c r="AA46" s="111">
        <v>0.90000000000145519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87">
        <v>3</v>
      </c>
      <c r="D47" s="45">
        <v>0</v>
      </c>
      <c r="E47" s="45">
        <v>0</v>
      </c>
      <c r="F47" s="45">
        <f>SUM(C47:E47)</f>
        <v>3</v>
      </c>
      <c r="G47" s="76">
        <v>4</v>
      </c>
      <c r="H47" s="105"/>
      <c r="I47" s="76">
        <v>1490</v>
      </c>
      <c r="J47" s="76">
        <v>0</v>
      </c>
      <c r="K47" s="76">
        <v>1490</v>
      </c>
      <c r="L47" s="76">
        <v>0</v>
      </c>
      <c r="M47" s="76">
        <v>0</v>
      </c>
      <c r="N47" s="58">
        <f>SUM(K47:M47)</f>
        <v>1490</v>
      </c>
      <c r="O47" s="76">
        <v>0</v>
      </c>
      <c r="P47" s="76">
        <v>1054.5</v>
      </c>
      <c r="Q47" s="76">
        <v>1054.5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0</v>
      </c>
      <c r="AA47" s="77">
        <v>0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197">
        <v>244</v>
      </c>
      <c r="D48" s="53">
        <v>57</v>
      </c>
      <c r="E48" s="53">
        <v>1</v>
      </c>
      <c r="F48" s="53">
        <f>SUM(C48:E48)</f>
        <v>302</v>
      </c>
      <c r="G48" s="99">
        <v>259</v>
      </c>
      <c r="H48" s="105"/>
      <c r="I48" s="99">
        <v>938560.97455000016</v>
      </c>
      <c r="J48" s="99">
        <v>25582.388878309648</v>
      </c>
      <c r="K48" s="99">
        <v>919620.69</v>
      </c>
      <c r="L48" s="99">
        <v>4223.51</v>
      </c>
      <c r="M48" s="99">
        <v>700</v>
      </c>
      <c r="N48" s="64">
        <f>SUM(K48:M48)</f>
        <v>924544.2</v>
      </c>
      <c r="O48" s="99">
        <v>25582.388878309648</v>
      </c>
      <c r="P48" s="99">
        <v>884946.8899999999</v>
      </c>
      <c r="Q48" s="99">
        <v>872568.73642766289</v>
      </c>
      <c r="R48" s="99">
        <v>0</v>
      </c>
      <c r="S48" s="99">
        <v>0</v>
      </c>
      <c r="T48" s="99">
        <v>0</v>
      </c>
      <c r="U48" s="53">
        <f>SUM(R48:T48)</f>
        <v>0</v>
      </c>
      <c r="V48" s="99">
        <v>0</v>
      </c>
      <c r="W48" s="99">
        <v>0</v>
      </c>
      <c r="X48" s="99">
        <v>0</v>
      </c>
      <c r="Y48" s="53">
        <f>SUM(V48:X48)</f>
        <v>0</v>
      </c>
      <c r="Z48" s="99">
        <v>-440.91426599999249</v>
      </c>
      <c r="AA48" s="100">
        <v>-440.91426599999249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199">
        <v>0</v>
      </c>
      <c r="D49" s="55">
        <v>0</v>
      </c>
      <c r="E49" s="55">
        <v>0</v>
      </c>
      <c r="F49" s="55">
        <f>SUM(C49:E49)</f>
        <v>0</v>
      </c>
      <c r="G49" s="97"/>
      <c r="H49" s="184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54" t="s">
        <v>69</v>
      </c>
      <c r="B50" s="255"/>
      <c r="C50" s="40">
        <f>C11+C16+C17+C20+C21+C24+C28+C29+C30+C33+C34+C37+C38+C39+C40+C44+C45+C49</f>
        <v>197803</v>
      </c>
      <c r="D50" s="15">
        <f>D11+D16+D17+D20+D21+D24+D28+D29+D30+D33+D34+D37+D38+D39+D40+D44+D45+D49</f>
        <v>348648</v>
      </c>
      <c r="E50" s="15">
        <f>E11+E16+E17+E20+E21+E24+E28+E29+E30+E33+E34+E37+E38+E39+E40+E44+E45+E49</f>
        <v>14273</v>
      </c>
      <c r="F50" s="15">
        <f>F11+F16+F17+F20+F21+F24+F28+F29+F30+F33+F34+F37+F38+F39+F40+F44+F45+F49</f>
        <v>560724</v>
      </c>
      <c r="G50" s="15">
        <f>G11+G16+G17+G20+G21+G24+G28+G29+G30+G33+G34+G37+G38+G39+G40+G44+G45+G49</f>
        <v>216529</v>
      </c>
      <c r="H50" s="15">
        <f t="shared" ref="H50:AL50" si="17">H11+H16+H17+H20+H21+H24+H28+H29+H30+H33+H34+H37+H38+H39+H40+H44+H45+H49</f>
        <v>343221</v>
      </c>
      <c r="I50" s="15">
        <f t="shared" si="17"/>
        <v>53117538.285223506</v>
      </c>
      <c r="J50" s="15">
        <f t="shared" si="17"/>
        <v>3173289.2576972903</v>
      </c>
      <c r="K50" s="15">
        <f t="shared" si="17"/>
        <v>36072973.007777773</v>
      </c>
      <c r="L50" s="15">
        <f t="shared" si="17"/>
        <v>6557522.0900000008</v>
      </c>
      <c r="M50" s="15">
        <f t="shared" si="17"/>
        <v>4040430.5199999996</v>
      </c>
      <c r="N50" s="15">
        <f t="shared" si="17"/>
        <v>46670925.61777778</v>
      </c>
      <c r="O50" s="15">
        <f t="shared" si="17"/>
        <v>3173289.2576972903</v>
      </c>
      <c r="P50" s="15">
        <f t="shared" si="17"/>
        <v>40767125.109704688</v>
      </c>
      <c r="Q50" s="15">
        <f t="shared" si="17"/>
        <v>37928847.71739962</v>
      </c>
      <c r="R50" s="15">
        <f t="shared" si="17"/>
        <v>20344214.293464053</v>
      </c>
      <c r="S50" s="15">
        <f t="shared" si="17"/>
        <v>4377523.7289869282</v>
      </c>
      <c r="T50" s="15">
        <f t="shared" si="17"/>
        <v>3956010.49</v>
      </c>
      <c r="U50" s="15">
        <f>U11+U16+U17+U20+U21+U24+U28+U29+U30+U33+U34+U37+U38+U39+U40+U44+U45+U49</f>
        <v>28677748.512450982</v>
      </c>
      <c r="V50" s="15">
        <f t="shared" si="17"/>
        <v>18789597.530464053</v>
      </c>
      <c r="W50" s="15">
        <f t="shared" si="17"/>
        <v>4377523.7289869282</v>
      </c>
      <c r="X50" s="15">
        <f t="shared" si="17"/>
        <v>3956010.49</v>
      </c>
      <c r="Y50" s="15">
        <f t="shared" si="17"/>
        <v>27123131.749450982</v>
      </c>
      <c r="Z50" s="15">
        <f t="shared" si="17"/>
        <v>30897633.69955758</v>
      </c>
      <c r="AA50" s="16">
        <f t="shared" si="17"/>
        <v>26722174.013057578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2021-11-10T08:33:27Z</dcterms:modified>
</cp:coreProperties>
</file>